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hans\Treibhauseffekt\B_Berechnungen (EXCEL usw)\"/>
    </mc:Choice>
  </mc:AlternateContent>
  <xr:revisionPtr revIDLastSave="0" documentId="13_ncr:1_{B81E411E-7FF9-429B-9628-EE73DD6EF6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L181" i="1" l="1"/>
  <c r="DL182" i="1"/>
  <c r="DL189" i="1"/>
  <c r="DL190" i="1"/>
  <c r="BB195" i="1"/>
  <c r="BB194" i="1"/>
  <c r="BB193" i="1"/>
  <c r="BR88" i="1"/>
  <c r="BO88" i="1"/>
  <c r="CE88" i="1"/>
  <c r="CB88" i="1"/>
  <c r="BG120" i="1"/>
  <c r="BE88" i="1"/>
  <c r="BB88" i="1"/>
  <c r="DR112" i="1"/>
  <c r="DR111" i="1"/>
  <c r="DR110" i="1"/>
  <c r="DR109" i="1"/>
  <c r="DR108" i="1"/>
  <c r="DR107" i="1"/>
  <c r="DR106" i="1"/>
  <c r="DR105" i="1"/>
  <c r="DR104" i="1"/>
  <c r="DR103" i="1"/>
  <c r="DR102" i="1"/>
  <c r="DR101" i="1"/>
  <c r="DR100" i="1"/>
  <c r="DR99" i="1"/>
  <c r="DR98" i="1"/>
  <c r="DR97" i="1"/>
  <c r="DR96" i="1"/>
  <c r="DR95" i="1"/>
  <c r="DR94" i="1"/>
  <c r="DR93" i="1"/>
  <c r="DR92" i="1"/>
  <c r="DK112" i="1"/>
  <c r="DK111" i="1"/>
  <c r="DK110" i="1"/>
  <c r="DK109" i="1"/>
  <c r="DK108" i="1"/>
  <c r="DK107" i="1"/>
  <c r="DK106" i="1"/>
  <c r="DK105" i="1"/>
  <c r="DK104" i="1"/>
  <c r="DK103" i="1"/>
  <c r="DK102" i="1"/>
  <c r="DK101" i="1"/>
  <c r="DK100" i="1"/>
  <c r="DK99" i="1"/>
  <c r="DK98" i="1"/>
  <c r="DK97" i="1"/>
  <c r="DK96" i="1"/>
  <c r="DK95" i="1"/>
  <c r="DK94" i="1"/>
  <c r="DK93" i="1"/>
  <c r="DK92" i="1"/>
  <c r="CX92" i="1"/>
  <c r="DL179" i="1" l="1"/>
  <c r="DL186" i="1"/>
  <c r="DL177" i="1"/>
  <c r="DL192" i="1"/>
  <c r="DL184" i="1"/>
  <c r="DL176" i="1"/>
  <c r="DL188" i="1"/>
  <c r="DL180" i="1"/>
  <c r="DL187" i="1"/>
  <c r="DL178" i="1"/>
  <c r="DL185" i="1"/>
  <c r="DL191" i="1"/>
  <c r="DL183" i="1"/>
  <c r="BK7" i="1"/>
  <c r="BL7" i="1" s="1"/>
  <c r="CC144" i="1"/>
  <c r="CX112" i="1"/>
  <c r="CX111" i="1"/>
  <c r="CX110" i="1"/>
  <c r="CX109" i="1"/>
  <c r="CX108" i="1"/>
  <c r="CX107" i="1"/>
  <c r="CX106" i="1"/>
  <c r="CX105" i="1"/>
  <c r="CX104" i="1"/>
  <c r="CX103" i="1"/>
  <c r="CX102" i="1"/>
  <c r="CX101" i="1"/>
  <c r="CX100" i="1"/>
  <c r="CX99" i="1"/>
  <c r="CX98" i="1"/>
  <c r="CX97" i="1"/>
  <c r="CX96" i="1"/>
  <c r="CX95" i="1"/>
  <c r="CX94" i="1"/>
  <c r="CX93" i="1"/>
  <c r="CO112" i="1"/>
  <c r="CO111" i="1"/>
  <c r="CO110" i="1"/>
  <c r="CO109" i="1"/>
  <c r="CO108" i="1"/>
  <c r="CO107" i="1"/>
  <c r="CO106" i="1"/>
  <c r="CO105" i="1"/>
  <c r="CO104" i="1"/>
  <c r="CO103" i="1"/>
  <c r="CO102" i="1"/>
  <c r="CO101" i="1"/>
  <c r="CO100" i="1"/>
  <c r="CO99" i="1"/>
  <c r="CO98" i="1"/>
  <c r="CB112" i="1"/>
  <c r="CB111" i="1"/>
  <c r="CB110" i="1"/>
  <c r="CB109" i="1"/>
  <c r="CB108" i="1"/>
  <c r="CB107" i="1"/>
  <c r="CB106" i="1"/>
  <c r="CB105" i="1"/>
  <c r="CB104" i="1"/>
  <c r="CB103" i="1"/>
  <c r="CB102" i="1"/>
  <c r="CB101" i="1"/>
  <c r="CB100" i="1"/>
  <c r="CB99" i="1"/>
  <c r="CB98" i="1"/>
  <c r="BP144" i="1"/>
  <c r="BB144" i="1"/>
  <c r="BH112" i="1"/>
  <c r="BH111" i="1"/>
  <c r="BH110" i="1"/>
  <c r="BH109" i="1"/>
  <c r="BH108" i="1"/>
  <c r="BH107" i="1"/>
  <c r="BH106" i="1"/>
  <c r="BH105" i="1"/>
  <c r="BH104" i="1"/>
  <c r="BH103" i="1"/>
  <c r="BH102" i="1"/>
  <c r="BH101" i="1"/>
  <c r="BH100" i="1"/>
  <c r="BH99" i="1"/>
  <c r="BH98" i="1"/>
  <c r="BH97" i="1"/>
  <c r="BH96" i="1"/>
  <c r="BH95" i="1"/>
  <c r="BH94" i="1"/>
  <c r="BH93" i="1"/>
  <c r="BH92" i="1"/>
  <c r="BO112" i="1"/>
  <c r="BO111" i="1"/>
  <c r="BO110" i="1"/>
  <c r="BO109" i="1"/>
  <c r="BO108" i="1"/>
  <c r="BO107" i="1"/>
  <c r="BO106" i="1"/>
  <c r="BO105" i="1"/>
  <c r="BO104" i="1"/>
  <c r="BO103" i="1"/>
  <c r="BO102" i="1"/>
  <c r="BO101" i="1"/>
  <c r="BO100" i="1"/>
  <c r="BO99" i="1"/>
  <c r="BO98" i="1"/>
  <c r="BB112" i="1"/>
  <c r="BB111" i="1"/>
  <c r="BB110" i="1"/>
  <c r="BB109" i="1"/>
  <c r="BB108" i="1"/>
  <c r="BB107" i="1"/>
  <c r="BB106" i="1"/>
  <c r="BB105" i="1"/>
  <c r="BB104" i="1"/>
  <c r="BB103" i="1"/>
  <c r="BB102" i="1"/>
  <c r="BB101" i="1"/>
  <c r="BB100" i="1"/>
  <c r="BB99" i="1"/>
  <c r="BB98" i="1"/>
  <c r="AW112" i="1"/>
  <c r="AW111" i="1"/>
  <c r="AW110" i="1"/>
  <c r="AW109" i="1"/>
  <c r="AW108" i="1"/>
  <c r="AW107" i="1"/>
  <c r="AW106" i="1"/>
  <c r="AW105" i="1"/>
  <c r="AW104" i="1"/>
  <c r="AW103" i="1"/>
  <c r="AW102" i="1"/>
  <c r="AW101" i="1"/>
  <c r="AW100" i="1"/>
  <c r="AW99" i="1"/>
  <c r="AW98" i="1"/>
  <c r="BA224" i="1"/>
  <c r="BO97" i="1" s="1"/>
  <c r="AQ224" i="1"/>
  <c r="AW97" i="1" s="1"/>
  <c r="BA223" i="1"/>
  <c r="AQ223" i="1"/>
  <c r="BA222" i="1"/>
  <c r="AQ222" i="1"/>
  <c r="BA221" i="1"/>
  <c r="AQ221" i="1"/>
  <c r="BA220" i="1"/>
  <c r="AQ220" i="1"/>
  <c r="BA219" i="1"/>
  <c r="AQ219" i="1"/>
  <c r="BA218" i="1"/>
  <c r="AQ218" i="1"/>
  <c r="BA217" i="1"/>
  <c r="AQ217" i="1"/>
  <c r="BA216" i="1"/>
  <c r="AQ216" i="1"/>
  <c r="BA215" i="1"/>
  <c r="AQ215" i="1"/>
  <c r="BA214" i="1"/>
  <c r="BO96" i="1" s="1"/>
  <c r="AQ214" i="1"/>
  <c r="AW96" i="1" s="1"/>
  <c r="BA213" i="1"/>
  <c r="AQ213" i="1"/>
  <c r="BA212" i="1"/>
  <c r="AQ212" i="1"/>
  <c r="BA211" i="1"/>
  <c r="AQ211" i="1"/>
  <c r="BA210" i="1"/>
  <c r="AQ210" i="1"/>
  <c r="BA209" i="1"/>
  <c r="AQ209" i="1"/>
  <c r="BA208" i="1"/>
  <c r="AQ208" i="1"/>
  <c r="BA207" i="1"/>
  <c r="AQ207" i="1"/>
  <c r="BA206" i="1"/>
  <c r="AQ206" i="1"/>
  <c r="BA205" i="1"/>
  <c r="AQ205" i="1"/>
  <c r="BA204" i="1"/>
  <c r="AQ204" i="1"/>
  <c r="AW95" i="1" s="1"/>
  <c r="BA203" i="1"/>
  <c r="AQ203" i="1"/>
  <c r="BA202" i="1"/>
  <c r="AQ202" i="1"/>
  <c r="BA201" i="1"/>
  <c r="AQ201" i="1"/>
  <c r="BA200" i="1"/>
  <c r="AQ200" i="1"/>
  <c r="BA199" i="1"/>
  <c r="AQ199" i="1"/>
  <c r="BA198" i="1"/>
  <c r="AQ198" i="1"/>
  <c r="BA197" i="1"/>
  <c r="AQ197" i="1"/>
  <c r="BA196" i="1"/>
  <c r="AQ196" i="1"/>
  <c r="BA195" i="1"/>
  <c r="AQ195" i="1"/>
  <c r="BA194" i="1"/>
  <c r="AQ194" i="1"/>
  <c r="AW94" i="1" s="1"/>
  <c r="BA193" i="1"/>
  <c r="AQ193" i="1"/>
  <c r="BA192" i="1"/>
  <c r="CC192" i="1" s="1"/>
  <c r="AQ192" i="1"/>
  <c r="BA191" i="1"/>
  <c r="BP191" i="1" s="1"/>
  <c r="AQ191" i="1"/>
  <c r="BA190" i="1"/>
  <c r="CC190" i="1" s="1"/>
  <c r="AQ190" i="1"/>
  <c r="BA189" i="1"/>
  <c r="CC189" i="1" s="1"/>
  <c r="AQ189" i="1"/>
  <c r="BA188" i="1"/>
  <c r="BP188" i="1" s="1"/>
  <c r="AQ188" i="1"/>
  <c r="BA187" i="1"/>
  <c r="BB187" i="1" s="1"/>
  <c r="AQ187" i="1"/>
  <c r="BA186" i="1"/>
  <c r="BB186" i="1" s="1"/>
  <c r="AQ186" i="1"/>
  <c r="BA185" i="1"/>
  <c r="CC185" i="1" s="1"/>
  <c r="AQ185" i="1"/>
  <c r="BA184" i="1"/>
  <c r="AQ184" i="1"/>
  <c r="AW93" i="1" s="1"/>
  <c r="BA183" i="1"/>
  <c r="BP183" i="1" s="1"/>
  <c r="AQ183" i="1"/>
  <c r="BA182" i="1"/>
  <c r="CC182" i="1" s="1"/>
  <c r="AQ182" i="1"/>
  <c r="BA181" i="1"/>
  <c r="CC181" i="1" s="1"/>
  <c r="AQ181" i="1"/>
  <c r="BA180" i="1"/>
  <c r="BB180" i="1" s="1"/>
  <c r="AQ180" i="1"/>
  <c r="BA179" i="1"/>
  <c r="BP179" i="1" s="1"/>
  <c r="AQ179" i="1"/>
  <c r="BA178" i="1"/>
  <c r="BP178" i="1" s="1"/>
  <c r="AQ178" i="1"/>
  <c r="BA177" i="1"/>
  <c r="BP177" i="1" s="1"/>
  <c r="AQ177" i="1"/>
  <c r="BA176" i="1"/>
  <c r="CC176" i="1" s="1"/>
  <c r="AQ176" i="1"/>
  <c r="BA175" i="1"/>
  <c r="BP175" i="1" s="1"/>
  <c r="AQ175" i="1"/>
  <c r="BA174" i="1"/>
  <c r="CC174" i="1" s="1"/>
  <c r="AQ174" i="1"/>
  <c r="AW92" i="1" s="1"/>
  <c r="BA173" i="1"/>
  <c r="BB173" i="1" s="1"/>
  <c r="AQ173" i="1"/>
  <c r="BA172" i="1"/>
  <c r="BP172" i="1" s="1"/>
  <c r="AQ172" i="1"/>
  <c r="BA171" i="1"/>
  <c r="CC171" i="1" s="1"/>
  <c r="AQ171" i="1"/>
  <c r="BA170" i="1"/>
  <c r="CC170" i="1" s="1"/>
  <c r="AQ170" i="1"/>
  <c r="BA169" i="1"/>
  <c r="BP169" i="1" s="1"/>
  <c r="AQ169" i="1"/>
  <c r="BA168" i="1"/>
  <c r="CC168" i="1" s="1"/>
  <c r="AQ168" i="1"/>
  <c r="BA167" i="1"/>
  <c r="BP167" i="1" s="1"/>
  <c r="AQ167" i="1"/>
  <c r="BA166" i="1"/>
  <c r="BP166" i="1" s="1"/>
  <c r="AQ166" i="1"/>
  <c r="BA165" i="1"/>
  <c r="BP165" i="1" s="1"/>
  <c r="AQ165" i="1"/>
  <c r="BA164" i="1"/>
  <c r="AQ164" i="1"/>
  <c r="BA163" i="1"/>
  <c r="BP163" i="1" s="1"/>
  <c r="AQ163" i="1"/>
  <c r="BA162" i="1"/>
  <c r="BB162" i="1" s="1"/>
  <c r="AQ162" i="1"/>
  <c r="BA161" i="1"/>
  <c r="CC161" i="1" s="1"/>
  <c r="AQ161" i="1"/>
  <c r="BA160" i="1"/>
  <c r="CC160" i="1" s="1"/>
  <c r="AQ160" i="1"/>
  <c r="BA159" i="1"/>
  <c r="BP159" i="1" s="1"/>
  <c r="AQ159" i="1"/>
  <c r="BA158" i="1"/>
  <c r="BB158" i="1" s="1"/>
  <c r="AQ158" i="1"/>
  <c r="BA157" i="1"/>
  <c r="CC157" i="1" s="1"/>
  <c r="AQ157" i="1"/>
  <c r="BA156" i="1"/>
  <c r="CC156" i="1" s="1"/>
  <c r="AQ156" i="1"/>
  <c r="BA155" i="1"/>
  <c r="CC155" i="1" s="1"/>
  <c r="AQ155" i="1"/>
  <c r="BA154" i="1"/>
  <c r="BP154" i="1" s="1"/>
  <c r="AQ154" i="1"/>
  <c r="BA153" i="1"/>
  <c r="BP153" i="1" s="1"/>
  <c r="AQ153" i="1"/>
  <c r="BA152" i="1"/>
  <c r="CC152" i="1" s="1"/>
  <c r="AQ152" i="1"/>
  <c r="BA151" i="1"/>
  <c r="BP151" i="1" s="1"/>
  <c r="AQ151" i="1"/>
  <c r="BA150" i="1"/>
  <c r="BB150" i="1" s="1"/>
  <c r="AQ150" i="1"/>
  <c r="BA149" i="1"/>
  <c r="BB149" i="1" s="1"/>
  <c r="AQ149" i="1"/>
  <c r="BA148" i="1"/>
  <c r="BB148" i="1" s="1"/>
  <c r="AQ148" i="1"/>
  <c r="BA147" i="1"/>
  <c r="BB147" i="1" s="1"/>
  <c r="AQ147" i="1"/>
  <c r="BA146" i="1"/>
  <c r="CC146" i="1" s="1"/>
  <c r="AQ146" i="1"/>
  <c r="BA145" i="1"/>
  <c r="CC145" i="1" s="1"/>
  <c r="CD145" i="1" s="1"/>
  <c r="AQ145" i="1"/>
  <c r="AR145" i="1" s="1"/>
  <c r="BG144" i="1"/>
  <c r="AV144" i="1"/>
  <c r="CH132" i="1"/>
  <c r="BT132" i="1"/>
  <c r="BG132" i="1"/>
  <c r="AV132" i="1"/>
  <c r="AV120" i="1"/>
  <c r="BI117" i="1"/>
  <c r="AW117" i="1"/>
  <c r="AS117" i="1"/>
  <c r="AS116" i="1"/>
  <c r="CH112" i="1"/>
  <c r="BU112" i="1"/>
  <c r="CH111" i="1"/>
  <c r="BU111" i="1"/>
  <c r="CH110" i="1"/>
  <c r="BU110" i="1"/>
  <c r="CH109" i="1"/>
  <c r="BU109" i="1"/>
  <c r="CH108" i="1"/>
  <c r="BU108" i="1"/>
  <c r="CH107" i="1"/>
  <c r="BU107" i="1"/>
  <c r="CH106" i="1"/>
  <c r="BU106" i="1"/>
  <c r="CH105" i="1"/>
  <c r="BU105" i="1"/>
  <c r="CH104" i="1"/>
  <c r="BU104" i="1"/>
  <c r="CH103" i="1"/>
  <c r="BU103" i="1"/>
  <c r="CH102" i="1"/>
  <c r="BU102" i="1"/>
  <c r="CH101" i="1"/>
  <c r="BU101" i="1"/>
  <c r="CH100" i="1"/>
  <c r="BU100" i="1"/>
  <c r="CH99" i="1"/>
  <c r="BU99" i="1"/>
  <c r="CH98" i="1"/>
  <c r="BU98" i="1"/>
  <c r="CH97" i="1"/>
  <c r="BU97" i="1"/>
  <c r="CH96" i="1"/>
  <c r="BU96" i="1"/>
  <c r="CH95" i="1"/>
  <c r="BU95" i="1"/>
  <c r="CH94" i="1"/>
  <c r="BU94" i="1"/>
  <c r="CH93" i="1"/>
  <c r="BU93" i="1"/>
  <c r="CH92" i="1"/>
  <c r="BU92" i="1"/>
  <c r="BS29" i="1"/>
  <c r="BY29" i="1" s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S24" i="1"/>
  <c r="BY24" i="1" s="1"/>
  <c r="BS25" i="1"/>
  <c r="BX25" i="1" s="1"/>
  <c r="BS26" i="1"/>
  <c r="BX26" i="1" s="1"/>
  <c r="BS27" i="1"/>
  <c r="BY27" i="1" s="1"/>
  <c r="BS28" i="1"/>
  <c r="BY28" i="1" s="1"/>
  <c r="BS22" i="1"/>
  <c r="BM26" i="1" s="1"/>
  <c r="BS23" i="1"/>
  <c r="BX23" i="1" s="1"/>
  <c r="DZ120" i="1"/>
  <c r="ED224" i="1"/>
  <c r="EA97" i="1" s="1"/>
  <c r="DU224" i="1"/>
  <c r="ED223" i="1"/>
  <c r="DU223" i="1"/>
  <c r="ED222" i="1"/>
  <c r="DU222" i="1"/>
  <c r="ED221" i="1"/>
  <c r="DU221" i="1"/>
  <c r="ED220" i="1"/>
  <c r="DU220" i="1"/>
  <c r="ED219" i="1"/>
  <c r="DU219" i="1"/>
  <c r="ED218" i="1"/>
  <c r="DU218" i="1"/>
  <c r="ED217" i="1"/>
  <c r="DU217" i="1"/>
  <c r="ED216" i="1"/>
  <c r="DU216" i="1"/>
  <c r="ED215" i="1"/>
  <c r="DU215" i="1"/>
  <c r="ED214" i="1"/>
  <c r="EA96" i="1" s="1"/>
  <c r="DU214" i="1"/>
  <c r="ED213" i="1"/>
  <c r="DU213" i="1"/>
  <c r="ED212" i="1"/>
  <c r="DU212" i="1"/>
  <c r="ED211" i="1"/>
  <c r="DU211" i="1"/>
  <c r="ED210" i="1"/>
  <c r="DU210" i="1"/>
  <c r="ED209" i="1"/>
  <c r="DU209" i="1"/>
  <c r="ED208" i="1"/>
  <c r="DU208" i="1"/>
  <c r="ED207" i="1"/>
  <c r="DU207" i="1"/>
  <c r="ED206" i="1"/>
  <c r="DU206" i="1"/>
  <c r="ED205" i="1"/>
  <c r="DU205" i="1"/>
  <c r="ED204" i="1"/>
  <c r="EA95" i="1" s="1"/>
  <c r="DU204" i="1"/>
  <c r="ED203" i="1"/>
  <c r="DU203" i="1"/>
  <c r="ED202" i="1"/>
  <c r="DU202" i="1"/>
  <c r="ED201" i="1"/>
  <c r="DU201" i="1"/>
  <c r="ED200" i="1"/>
  <c r="DU200" i="1"/>
  <c r="ED199" i="1"/>
  <c r="DU199" i="1"/>
  <c r="ED198" i="1"/>
  <c r="DU198" i="1"/>
  <c r="ED197" i="1"/>
  <c r="DU197" i="1"/>
  <c r="ED196" i="1"/>
  <c r="DU196" i="1"/>
  <c r="ED195" i="1"/>
  <c r="DU195" i="1"/>
  <c r="ED194" i="1"/>
  <c r="EA94" i="1" s="1"/>
  <c r="DU194" i="1"/>
  <c r="ED193" i="1"/>
  <c r="DU193" i="1"/>
  <c r="ED192" i="1"/>
  <c r="DU192" i="1"/>
  <c r="ED191" i="1"/>
  <c r="DU191" i="1"/>
  <c r="ED190" i="1"/>
  <c r="DU190" i="1"/>
  <c r="ED189" i="1"/>
  <c r="DU189" i="1"/>
  <c r="ED188" i="1"/>
  <c r="DU188" i="1"/>
  <c r="ED187" i="1"/>
  <c r="DU187" i="1"/>
  <c r="ED186" i="1"/>
  <c r="DU186" i="1"/>
  <c r="ED185" i="1"/>
  <c r="DU185" i="1"/>
  <c r="ED184" i="1"/>
  <c r="EA93" i="1" s="1"/>
  <c r="DU184" i="1"/>
  <c r="ED183" i="1"/>
  <c r="DU183" i="1"/>
  <c r="ED182" i="1"/>
  <c r="DU182" i="1"/>
  <c r="ED181" i="1"/>
  <c r="DU181" i="1"/>
  <c r="ED180" i="1"/>
  <c r="DU180" i="1"/>
  <c r="ED179" i="1"/>
  <c r="DU179" i="1"/>
  <c r="ED178" i="1"/>
  <c r="DU178" i="1"/>
  <c r="ED177" i="1"/>
  <c r="DU177" i="1"/>
  <c r="ED176" i="1"/>
  <c r="DU176" i="1"/>
  <c r="ED175" i="1"/>
  <c r="DU175" i="1"/>
  <c r="ED174" i="1"/>
  <c r="EA92" i="1" s="1"/>
  <c r="DU174" i="1"/>
  <c r="ED173" i="1"/>
  <c r="DU173" i="1"/>
  <c r="ED172" i="1"/>
  <c r="DU172" i="1"/>
  <c r="ED171" i="1"/>
  <c r="DU171" i="1"/>
  <c r="ED170" i="1"/>
  <c r="DU170" i="1"/>
  <c r="ED169" i="1"/>
  <c r="DU169" i="1"/>
  <c r="ED168" i="1"/>
  <c r="DU168" i="1"/>
  <c r="ED167" i="1"/>
  <c r="DU167" i="1"/>
  <c r="ED166" i="1"/>
  <c r="DU166" i="1"/>
  <c r="ED165" i="1"/>
  <c r="DU165" i="1"/>
  <c r="ED164" i="1"/>
  <c r="DU164" i="1"/>
  <c r="ED163" i="1"/>
  <c r="DU163" i="1"/>
  <c r="ED162" i="1"/>
  <c r="DU162" i="1"/>
  <c r="ED161" i="1"/>
  <c r="DU161" i="1"/>
  <c r="ED160" i="1"/>
  <c r="DU160" i="1"/>
  <c r="ED159" i="1"/>
  <c r="DU159" i="1"/>
  <c r="ED158" i="1"/>
  <c r="DU158" i="1"/>
  <c r="ED157" i="1"/>
  <c r="DU157" i="1"/>
  <c r="ED156" i="1"/>
  <c r="DU156" i="1"/>
  <c r="ED155" i="1"/>
  <c r="DU155" i="1"/>
  <c r="ED154" i="1"/>
  <c r="DU154" i="1"/>
  <c r="ED153" i="1"/>
  <c r="DU153" i="1"/>
  <c r="ED152" i="1"/>
  <c r="DU152" i="1"/>
  <c r="ED151" i="1"/>
  <c r="DU151" i="1"/>
  <c r="ED150" i="1"/>
  <c r="DU150" i="1"/>
  <c r="ED149" i="1"/>
  <c r="DU149" i="1"/>
  <c r="ED148" i="1"/>
  <c r="DU148" i="1"/>
  <c r="ED147" i="1"/>
  <c r="DU147" i="1"/>
  <c r="ED146" i="1"/>
  <c r="DU146" i="1"/>
  <c r="ED145" i="1"/>
  <c r="EE145" i="1" s="1"/>
  <c r="DU145" i="1"/>
  <c r="DV145" i="1" s="1"/>
  <c r="EI144" i="1"/>
  <c r="DZ144" i="1"/>
  <c r="EI132" i="1"/>
  <c r="DZ132" i="1"/>
  <c r="EI120" i="1"/>
  <c r="EJ117" i="1"/>
  <c r="EA117" i="1"/>
  <c r="EJ112" i="1"/>
  <c r="EA112" i="1"/>
  <c r="EJ111" i="1"/>
  <c r="EA111" i="1"/>
  <c r="EJ110" i="1"/>
  <c r="EA110" i="1"/>
  <c r="EJ109" i="1"/>
  <c r="EA109" i="1"/>
  <c r="EJ108" i="1"/>
  <c r="EA108" i="1"/>
  <c r="EJ107" i="1"/>
  <c r="EA107" i="1"/>
  <c r="EJ106" i="1"/>
  <c r="EA106" i="1"/>
  <c r="EJ105" i="1"/>
  <c r="EA105" i="1"/>
  <c r="EJ104" i="1"/>
  <c r="EA104" i="1"/>
  <c r="EJ103" i="1"/>
  <c r="EA103" i="1"/>
  <c r="EJ102" i="1"/>
  <c r="EA102" i="1"/>
  <c r="EJ101" i="1"/>
  <c r="EA101" i="1"/>
  <c r="EJ100" i="1"/>
  <c r="EA100" i="1"/>
  <c r="EJ99" i="1"/>
  <c r="EA99" i="1"/>
  <c r="EJ98" i="1"/>
  <c r="EA98" i="1"/>
  <c r="EJ97" i="1"/>
  <c r="EJ96" i="1"/>
  <c r="EJ95" i="1"/>
  <c r="EJ94" i="1"/>
  <c r="EJ93" i="1"/>
  <c r="EJ92" i="1"/>
  <c r="DQ120" i="1"/>
  <c r="DR117" i="1"/>
  <c r="DF121" i="1"/>
  <c r="DF120" i="1"/>
  <c r="DH118" i="1"/>
  <c r="DH117" i="1"/>
  <c r="AM120" i="1"/>
  <c r="AN117" i="1"/>
  <c r="AE120" i="1"/>
  <c r="AF117" i="1"/>
  <c r="W120" i="1"/>
  <c r="X117" i="1"/>
  <c r="O120" i="1"/>
  <c r="P117" i="1"/>
  <c r="G120" i="1"/>
  <c r="H117" i="1"/>
  <c r="BY23" i="1" l="1"/>
  <c r="BL23" i="1"/>
  <c r="BY22" i="1"/>
  <c r="BO20" i="1"/>
  <c r="BL24" i="1"/>
  <c r="BM10" i="1"/>
  <c r="BN26" i="1"/>
  <c r="BO25" i="1"/>
  <c r="BM17" i="1"/>
  <c r="BM9" i="1"/>
  <c r="BU23" i="1"/>
  <c r="BO21" i="1"/>
  <c r="BO12" i="1"/>
  <c r="BO11" i="1"/>
  <c r="BM18" i="1"/>
  <c r="BU22" i="1"/>
  <c r="BO24" i="1"/>
  <c r="BO16" i="1"/>
  <c r="BO8" i="1"/>
  <c r="BW22" i="1"/>
  <c r="BW23" i="1"/>
  <c r="BW25" i="1"/>
  <c r="BW26" i="1"/>
  <c r="BM12" i="1"/>
  <c r="BU25" i="1"/>
  <c r="BY25" i="1"/>
  <c r="BO23" i="1"/>
  <c r="BU26" i="1"/>
  <c r="BY26" i="1"/>
  <c r="BO15" i="1"/>
  <c r="BM13" i="1"/>
  <c r="BO22" i="1"/>
  <c r="BX22" i="1"/>
  <c r="BO13" i="1"/>
  <c r="BL21" i="1"/>
  <c r="BL13" i="1"/>
  <c r="BV23" i="1"/>
  <c r="BL8" i="1"/>
  <c r="BM25" i="1"/>
  <c r="BO19" i="1"/>
  <c r="BO14" i="1"/>
  <c r="BV22" i="1"/>
  <c r="BM14" i="1"/>
  <c r="BN20" i="1"/>
  <c r="BN12" i="1"/>
  <c r="BV25" i="1"/>
  <c r="BL15" i="1"/>
  <c r="BM24" i="1"/>
  <c r="BN19" i="1"/>
  <c r="BN11" i="1"/>
  <c r="BV26" i="1"/>
  <c r="BL16" i="1"/>
  <c r="BM23" i="1"/>
  <c r="BN18" i="1"/>
  <c r="BN10" i="1"/>
  <c r="BN25" i="1"/>
  <c r="BN17" i="1"/>
  <c r="BN9" i="1"/>
  <c r="BU24" i="1"/>
  <c r="BV24" i="1"/>
  <c r="BW24" i="1"/>
  <c r="BX24" i="1"/>
  <c r="BL9" i="1"/>
  <c r="BL17" i="1"/>
  <c r="BL25" i="1"/>
  <c r="BN24" i="1"/>
  <c r="BN16" i="1"/>
  <c r="BN8" i="1"/>
  <c r="BL10" i="1"/>
  <c r="BL18" i="1"/>
  <c r="BL26" i="1"/>
  <c r="BM15" i="1"/>
  <c r="BM22" i="1"/>
  <c r="BN23" i="1"/>
  <c r="BN15" i="1"/>
  <c r="BO26" i="1"/>
  <c r="BO18" i="1"/>
  <c r="BO10" i="1"/>
  <c r="BL11" i="1"/>
  <c r="BL19" i="1"/>
  <c r="BM8" i="1"/>
  <c r="BM16" i="1"/>
  <c r="BM21" i="1"/>
  <c r="BN22" i="1"/>
  <c r="BN14" i="1"/>
  <c r="BO17" i="1"/>
  <c r="BO9" i="1"/>
  <c r="BU27" i="1"/>
  <c r="BV27" i="1"/>
  <c r="BW27" i="1"/>
  <c r="BX27" i="1"/>
  <c r="BL12" i="1"/>
  <c r="BL20" i="1"/>
  <c r="BM20" i="1"/>
  <c r="BN21" i="1"/>
  <c r="BN13" i="1"/>
  <c r="BU28" i="1"/>
  <c r="BV28" i="1"/>
  <c r="BW28" i="1"/>
  <c r="BX28" i="1"/>
  <c r="BM19" i="1"/>
  <c r="BO7" i="1"/>
  <c r="BU29" i="1"/>
  <c r="BV29" i="1"/>
  <c r="BW29" i="1"/>
  <c r="BX29" i="1"/>
  <c r="BL14" i="1"/>
  <c r="BL22" i="1"/>
  <c r="BM11" i="1"/>
  <c r="BN7" i="1"/>
  <c r="BM7" i="1"/>
  <c r="BB163" i="1"/>
  <c r="BB189" i="1"/>
  <c r="BB153" i="1"/>
  <c r="BB164" i="1"/>
  <c r="BP164" i="1"/>
  <c r="CC184" i="1"/>
  <c r="CC93" i="1" s="1"/>
  <c r="CB93" i="1"/>
  <c r="BB154" i="1"/>
  <c r="CG145" i="1"/>
  <c r="CF145" i="1" s="1"/>
  <c r="CC188" i="1"/>
  <c r="CC180" i="1"/>
  <c r="CC172" i="1"/>
  <c r="CC164" i="1"/>
  <c r="CC148" i="1"/>
  <c r="CC187" i="1"/>
  <c r="CC179" i="1"/>
  <c r="CC163" i="1"/>
  <c r="CC147" i="1"/>
  <c r="CC186" i="1"/>
  <c r="CC178" i="1"/>
  <c r="CC162" i="1"/>
  <c r="CC154" i="1"/>
  <c r="CC177" i="1"/>
  <c r="CC169" i="1"/>
  <c r="CC153" i="1"/>
  <c r="BB93" i="1"/>
  <c r="BB188" i="1"/>
  <c r="BP189" i="1"/>
  <c r="BB97" i="1"/>
  <c r="BB179" i="1"/>
  <c r="BP187" i="1"/>
  <c r="CC191" i="1"/>
  <c r="CC183" i="1"/>
  <c r="CC175" i="1"/>
  <c r="CC167" i="1"/>
  <c r="CC159" i="1"/>
  <c r="CC151" i="1"/>
  <c r="BB172" i="1"/>
  <c r="BP173" i="1"/>
  <c r="CC166" i="1"/>
  <c r="CC158" i="1"/>
  <c r="CC150" i="1"/>
  <c r="BP147" i="1"/>
  <c r="CC173" i="1"/>
  <c r="CC165" i="1"/>
  <c r="CC149" i="1"/>
  <c r="BP148" i="1"/>
  <c r="BP155" i="1"/>
  <c r="BB155" i="1"/>
  <c r="BP171" i="1"/>
  <c r="BB171" i="1"/>
  <c r="BP156" i="1"/>
  <c r="BB156" i="1"/>
  <c r="BP146" i="1"/>
  <c r="BB146" i="1"/>
  <c r="BO94" i="1"/>
  <c r="CO94" i="1"/>
  <c r="CB94" i="1"/>
  <c r="BB96" i="1"/>
  <c r="CO96" i="1"/>
  <c r="BB94" i="1"/>
  <c r="BP150" i="1"/>
  <c r="BB169" i="1"/>
  <c r="BB165" i="1"/>
  <c r="CO92" i="1"/>
  <c r="CB92" i="1"/>
  <c r="BB92" i="1"/>
  <c r="BO92" i="1"/>
  <c r="BP186" i="1"/>
  <c r="BB166" i="1"/>
  <c r="BP174" i="1"/>
  <c r="CB95" i="1"/>
  <c r="BB95" i="1"/>
  <c r="BO95" i="1"/>
  <c r="CB97" i="1"/>
  <c r="CO97" i="1"/>
  <c r="BB178" i="1"/>
  <c r="BB157" i="1"/>
  <c r="BP157" i="1"/>
  <c r="BP161" i="1"/>
  <c r="BB161" i="1"/>
  <c r="BP181" i="1"/>
  <c r="BB181" i="1"/>
  <c r="BP185" i="1"/>
  <c r="BB185" i="1"/>
  <c r="BB177" i="1"/>
  <c r="BP149" i="1"/>
  <c r="CO95" i="1"/>
  <c r="BB170" i="1"/>
  <c r="BP170" i="1"/>
  <c r="BP182" i="1"/>
  <c r="BB182" i="1"/>
  <c r="BP190" i="1"/>
  <c r="BB190" i="1"/>
  <c r="BP162" i="1"/>
  <c r="BP158" i="1"/>
  <c r="BB145" i="1"/>
  <c r="BC145" i="1" s="1"/>
  <c r="BF145" i="1" s="1"/>
  <c r="BP145" i="1"/>
  <c r="BQ145" i="1" s="1"/>
  <c r="BB174" i="1"/>
  <c r="BP152" i="1"/>
  <c r="BB152" i="1"/>
  <c r="BP180" i="1"/>
  <c r="BP160" i="1"/>
  <c r="BB160" i="1"/>
  <c r="BP168" i="1"/>
  <c r="BB168" i="1"/>
  <c r="BP176" i="1"/>
  <c r="BB176" i="1"/>
  <c r="CO93" i="1"/>
  <c r="BP184" i="1"/>
  <c r="BB184" i="1"/>
  <c r="BO93" i="1"/>
  <c r="BP192" i="1"/>
  <c r="BB192" i="1"/>
  <c r="CB96" i="1"/>
  <c r="BB191" i="1"/>
  <c r="BB183" i="1"/>
  <c r="BB175" i="1"/>
  <c r="BB167" i="1"/>
  <c r="BB159" i="1"/>
  <c r="BB151" i="1"/>
  <c r="CC92" i="1"/>
  <c r="AS118" i="1"/>
  <c r="AU145" i="1"/>
  <c r="AT145" i="1" s="1"/>
  <c r="DY145" i="1"/>
  <c r="EH145" i="1"/>
  <c r="EG145" i="1" s="1"/>
  <c r="DG144" i="1"/>
  <c r="DG132" i="1"/>
  <c r="CE145" i="1" l="1"/>
  <c r="CD146" i="1"/>
  <c r="CG146" i="1" s="1"/>
  <c r="CF146" i="1" s="1"/>
  <c r="BE145" i="1"/>
  <c r="BD145" i="1" s="1"/>
  <c r="BC92" i="1"/>
  <c r="CP92" i="1"/>
  <c r="BC93" i="1"/>
  <c r="CP93" i="1"/>
  <c r="BP93" i="1"/>
  <c r="CQ93" i="1"/>
  <c r="BP92" i="1"/>
  <c r="CQ92" i="1"/>
  <c r="BT145" i="1"/>
  <c r="BS145" i="1" s="1"/>
  <c r="AR146" i="1"/>
  <c r="AU146" i="1" s="1"/>
  <c r="AS145" i="1"/>
  <c r="AV145" i="1" s="1"/>
  <c r="EE146" i="1"/>
  <c r="EH146" i="1" s="1"/>
  <c r="EF145" i="1"/>
  <c r="EI145" i="1" s="1"/>
  <c r="DX145" i="1"/>
  <c r="BC146" i="1" l="1"/>
  <c r="BF146" i="1" s="1"/>
  <c r="BE146" i="1" s="1"/>
  <c r="BC147" i="1" s="1"/>
  <c r="BF147" i="1" s="1"/>
  <c r="CE146" i="1"/>
  <c r="CD147" i="1"/>
  <c r="CG147" i="1" s="1"/>
  <c r="BR145" i="1"/>
  <c r="BQ146" i="1"/>
  <c r="BT146" i="1" s="1"/>
  <c r="BG145" i="1"/>
  <c r="AT146" i="1"/>
  <c r="DW145" i="1"/>
  <c r="DZ145" i="1" s="1"/>
  <c r="DV146" i="1"/>
  <c r="EG146" i="1"/>
  <c r="BD146" i="1" l="1"/>
  <c r="BG146" i="1" s="1"/>
  <c r="CF147" i="1"/>
  <c r="BS146" i="1"/>
  <c r="AR147" i="1"/>
  <c r="AS146" i="1"/>
  <c r="AV146" i="1" s="1"/>
  <c r="BE147" i="1"/>
  <c r="EF146" i="1"/>
  <c r="EI146" i="1" s="1"/>
  <c r="EE147" i="1"/>
  <c r="DY146" i="1"/>
  <c r="CE147" i="1" l="1"/>
  <c r="CD148" i="1"/>
  <c r="BQ147" i="1"/>
  <c r="BR146" i="1"/>
  <c r="AU147" i="1"/>
  <c r="BD147" i="1"/>
  <c r="BG147" i="1" s="1"/>
  <c r="BC148" i="1"/>
  <c r="DX146" i="1"/>
  <c r="EH147" i="1"/>
  <c r="CG148" i="1" l="1"/>
  <c r="BT147" i="1"/>
  <c r="BS147" i="1" s="1"/>
  <c r="BF148" i="1"/>
  <c r="AT147" i="1"/>
  <c r="EG147" i="1"/>
  <c r="DV147" i="1"/>
  <c r="DW146" i="1"/>
  <c r="DZ146" i="1" s="1"/>
  <c r="CF148" i="1" l="1"/>
  <c r="BR147" i="1"/>
  <c r="BQ148" i="1"/>
  <c r="BT148" i="1" s="1"/>
  <c r="BS148" i="1" s="1"/>
  <c r="AR148" i="1"/>
  <c r="AS147" i="1"/>
  <c r="AV147" i="1" s="1"/>
  <c r="BE148" i="1"/>
  <c r="DY147" i="1"/>
  <c r="EF147" i="1"/>
  <c r="EI147" i="1" s="1"/>
  <c r="EE148" i="1"/>
  <c r="CD149" i="1" l="1"/>
  <c r="CE148" i="1"/>
  <c r="BR148" i="1"/>
  <c r="BQ149" i="1"/>
  <c r="BD148" i="1"/>
  <c r="BG148" i="1" s="1"/>
  <c r="BC149" i="1"/>
  <c r="AU148" i="1"/>
  <c r="EH148" i="1"/>
  <c r="DX147" i="1"/>
  <c r="CG149" i="1" l="1"/>
  <c r="CF149" i="1" s="1"/>
  <c r="BT149" i="1"/>
  <c r="AT148" i="1"/>
  <c r="BF149" i="1"/>
  <c r="DW147" i="1"/>
  <c r="DZ147" i="1" s="1"/>
  <c r="DV148" i="1"/>
  <c r="EG148" i="1"/>
  <c r="CE149" i="1" l="1"/>
  <c r="CD150" i="1"/>
  <c r="CG150" i="1" s="1"/>
  <c r="BS149" i="1"/>
  <c r="BE149" i="1"/>
  <c r="AS148" i="1"/>
  <c r="AV148" i="1" s="1"/>
  <c r="AR149" i="1"/>
  <c r="EE149" i="1"/>
  <c r="EF148" i="1"/>
  <c r="EI148" i="1" s="1"/>
  <c r="DY148" i="1"/>
  <c r="CF150" i="1" l="1"/>
  <c r="BR149" i="1"/>
  <c r="BQ150" i="1"/>
  <c r="AU149" i="1"/>
  <c r="BC150" i="1"/>
  <c r="BD149" i="1"/>
  <c r="BG149" i="1" s="1"/>
  <c r="DX148" i="1"/>
  <c r="EH149" i="1"/>
  <c r="CE150" i="1" l="1"/>
  <c r="CD151" i="1"/>
  <c r="BT150" i="1"/>
  <c r="BF150" i="1"/>
  <c r="AT149" i="1"/>
  <c r="EG149" i="1"/>
  <c r="DW148" i="1"/>
  <c r="DZ148" i="1" s="1"/>
  <c r="DV149" i="1"/>
  <c r="CG151" i="1" l="1"/>
  <c r="BS150" i="1"/>
  <c r="BQ151" i="1" s="1"/>
  <c r="BT151" i="1" s="1"/>
  <c r="AS149" i="1"/>
  <c r="AV149" i="1" s="1"/>
  <c r="AR150" i="1"/>
  <c r="BE150" i="1"/>
  <c r="DY149" i="1"/>
  <c r="EF149" i="1"/>
  <c r="EI149" i="1" s="1"/>
  <c r="EE150" i="1"/>
  <c r="BR150" i="1" l="1"/>
  <c r="CF151" i="1"/>
  <c r="BS151" i="1"/>
  <c r="BR151" i="1" s="1"/>
  <c r="BD150" i="1"/>
  <c r="BG150" i="1" s="1"/>
  <c r="BC151" i="1"/>
  <c r="AU150" i="1"/>
  <c r="EH150" i="1"/>
  <c r="DX149" i="1"/>
  <c r="CD152" i="1" l="1"/>
  <c r="CE151" i="1"/>
  <c r="BQ152" i="1"/>
  <c r="BT152" i="1" s="1"/>
  <c r="AT150" i="1"/>
  <c r="BF151" i="1"/>
  <c r="DW149" i="1"/>
  <c r="DZ149" i="1" s="1"/>
  <c r="DV150" i="1"/>
  <c r="EG150" i="1"/>
  <c r="CG152" i="1" l="1"/>
  <c r="BS152" i="1"/>
  <c r="AR151" i="1"/>
  <c r="AS150" i="1"/>
  <c r="AV150" i="1" s="1"/>
  <c r="BE151" i="1"/>
  <c r="EF150" i="1"/>
  <c r="EI150" i="1" s="1"/>
  <c r="EE151" i="1"/>
  <c r="DY150" i="1"/>
  <c r="CF152" i="1" l="1"/>
  <c r="BR152" i="1"/>
  <c r="BQ153" i="1"/>
  <c r="BC152" i="1"/>
  <c r="BD151" i="1"/>
  <c r="BG151" i="1" s="1"/>
  <c r="AU151" i="1"/>
  <c r="DX150" i="1"/>
  <c r="EH151" i="1"/>
  <c r="CE152" i="1" l="1"/>
  <c r="CD153" i="1"/>
  <c r="BT153" i="1"/>
  <c r="AT151" i="1"/>
  <c r="BF152" i="1"/>
  <c r="EG151" i="1"/>
  <c r="DV151" i="1"/>
  <c r="DW150" i="1"/>
  <c r="DZ150" i="1" s="1"/>
  <c r="CG153" i="1" l="1"/>
  <c r="CF153" i="1" s="1"/>
  <c r="BS153" i="1"/>
  <c r="BE152" i="1"/>
  <c r="AS151" i="1"/>
  <c r="AV151" i="1" s="1"/>
  <c r="AR152" i="1"/>
  <c r="DY151" i="1"/>
  <c r="EE152" i="1"/>
  <c r="EF151" i="1"/>
  <c r="EI151" i="1" s="1"/>
  <c r="CE153" i="1" l="1"/>
  <c r="CD154" i="1"/>
  <c r="BR153" i="1"/>
  <c r="BQ154" i="1"/>
  <c r="AU152" i="1"/>
  <c r="BC153" i="1"/>
  <c r="BD152" i="1"/>
  <c r="BG152" i="1" s="1"/>
  <c r="EH152" i="1"/>
  <c r="DX151" i="1"/>
  <c r="CG154" i="1" l="1"/>
  <c r="BT154" i="1"/>
  <c r="BF153" i="1"/>
  <c r="AT152" i="1"/>
  <c r="DW151" i="1"/>
  <c r="DZ151" i="1" s="1"/>
  <c r="DV152" i="1"/>
  <c r="EG152" i="1"/>
  <c r="CF154" i="1" l="1"/>
  <c r="BS154" i="1"/>
  <c r="AR153" i="1"/>
  <c r="AS152" i="1"/>
  <c r="AV152" i="1" s="1"/>
  <c r="BE153" i="1"/>
  <c r="EF152" i="1"/>
  <c r="EI152" i="1" s="1"/>
  <c r="EE153" i="1"/>
  <c r="DY152" i="1"/>
  <c r="CE154" i="1" l="1"/>
  <c r="CD155" i="1"/>
  <c r="BR154" i="1"/>
  <c r="BQ155" i="1"/>
  <c r="BD153" i="1"/>
  <c r="BG153" i="1" s="1"/>
  <c r="BC154" i="1"/>
  <c r="AU153" i="1"/>
  <c r="DX152" i="1"/>
  <c r="EH153" i="1"/>
  <c r="CG155" i="1" l="1"/>
  <c r="BT155" i="1"/>
  <c r="AT153" i="1"/>
  <c r="BF154" i="1"/>
  <c r="EG153" i="1"/>
  <c r="DW152" i="1"/>
  <c r="DZ152" i="1" s="1"/>
  <c r="DV153" i="1"/>
  <c r="CF155" i="1" l="1"/>
  <c r="BS155" i="1"/>
  <c r="BE154" i="1"/>
  <c r="AR154" i="1"/>
  <c r="AS153" i="1"/>
  <c r="AV153" i="1" s="1"/>
  <c r="DY153" i="1"/>
  <c r="EF153" i="1"/>
  <c r="EI153" i="1" s="1"/>
  <c r="EE154" i="1"/>
  <c r="CD156" i="1" l="1"/>
  <c r="CE155" i="1"/>
  <c r="BR155" i="1"/>
  <c r="BQ156" i="1"/>
  <c r="AU154" i="1"/>
  <c r="BC155" i="1"/>
  <c r="BD154" i="1"/>
  <c r="BG154" i="1" s="1"/>
  <c r="EH154" i="1"/>
  <c r="DX153" i="1"/>
  <c r="CG156" i="1" l="1"/>
  <c r="CF156" i="1" s="1"/>
  <c r="BT156" i="1"/>
  <c r="BF155" i="1"/>
  <c r="AT154" i="1"/>
  <c r="DW153" i="1"/>
  <c r="DZ153" i="1" s="1"/>
  <c r="DV154" i="1"/>
  <c r="EG154" i="1"/>
  <c r="CD157" i="1" l="1"/>
  <c r="CE156" i="1"/>
  <c r="BS156" i="1"/>
  <c r="AS154" i="1"/>
  <c r="AV154" i="1" s="1"/>
  <c r="AR155" i="1"/>
  <c r="BE155" i="1"/>
  <c r="EF154" i="1"/>
  <c r="EI154" i="1" s="1"/>
  <c r="EE155" i="1"/>
  <c r="DY154" i="1"/>
  <c r="CG157" i="1" l="1"/>
  <c r="BR156" i="1"/>
  <c r="BQ157" i="1"/>
  <c r="BC156" i="1"/>
  <c r="BD155" i="1"/>
  <c r="BG155" i="1" s="1"/>
  <c r="AU155" i="1"/>
  <c r="DX154" i="1"/>
  <c r="EH155" i="1"/>
  <c r="CF157" i="1" l="1"/>
  <c r="BT157" i="1"/>
  <c r="BS157" i="1" s="1"/>
  <c r="AT155" i="1"/>
  <c r="BF156" i="1"/>
  <c r="EG155" i="1"/>
  <c r="DV155" i="1"/>
  <c r="DW154" i="1"/>
  <c r="DZ154" i="1" s="1"/>
  <c r="CE157" i="1" l="1"/>
  <c r="CD158" i="1"/>
  <c r="BR157" i="1"/>
  <c r="BQ158" i="1"/>
  <c r="BT158" i="1" s="1"/>
  <c r="AR156" i="1"/>
  <c r="AS155" i="1"/>
  <c r="AV155" i="1" s="1"/>
  <c r="BE156" i="1"/>
  <c r="DY155" i="1"/>
  <c r="EF155" i="1"/>
  <c r="EI155" i="1" s="1"/>
  <c r="EE156" i="1"/>
  <c r="CG158" i="1" l="1"/>
  <c r="BS158" i="1"/>
  <c r="BD156" i="1"/>
  <c r="BG156" i="1" s="1"/>
  <c r="BC157" i="1"/>
  <c r="AU156" i="1"/>
  <c r="EH156" i="1"/>
  <c r="DX155" i="1"/>
  <c r="CF158" i="1" l="1"/>
  <c r="BR158" i="1"/>
  <c r="BQ159" i="1"/>
  <c r="AT156" i="1"/>
  <c r="BF157" i="1"/>
  <c r="DW155" i="1"/>
  <c r="DZ155" i="1" s="1"/>
  <c r="DV156" i="1"/>
  <c r="EG156" i="1"/>
  <c r="CE158" i="1" l="1"/>
  <c r="CD159" i="1"/>
  <c r="BT159" i="1"/>
  <c r="BE157" i="1"/>
  <c r="AS156" i="1"/>
  <c r="AV156" i="1" s="1"/>
  <c r="AR157" i="1"/>
  <c r="EE157" i="1"/>
  <c r="EF156" i="1"/>
  <c r="EI156" i="1" s="1"/>
  <c r="DY156" i="1"/>
  <c r="CG159" i="1" l="1"/>
  <c r="BS159" i="1"/>
  <c r="AU157" i="1"/>
  <c r="BD157" i="1"/>
  <c r="BG157" i="1" s="1"/>
  <c r="BC158" i="1"/>
  <c r="DX156" i="1"/>
  <c r="EH157" i="1"/>
  <c r="CF159" i="1" l="1"/>
  <c r="BR159" i="1"/>
  <c r="BQ160" i="1"/>
  <c r="BF158" i="1"/>
  <c r="AT157" i="1"/>
  <c r="EG157" i="1"/>
  <c r="DW156" i="1"/>
  <c r="DZ156" i="1" s="1"/>
  <c r="DV157" i="1"/>
  <c r="CE159" i="1" l="1"/>
  <c r="CD160" i="1"/>
  <c r="BT160" i="1"/>
  <c r="AS157" i="1"/>
  <c r="AV157" i="1" s="1"/>
  <c r="AR158" i="1"/>
  <c r="BE158" i="1"/>
  <c r="DY157" i="1"/>
  <c r="EE158" i="1"/>
  <c r="EF157" i="1"/>
  <c r="EI157" i="1" s="1"/>
  <c r="CG160" i="1" l="1"/>
  <c r="BS160" i="1"/>
  <c r="BC159" i="1"/>
  <c r="BD158" i="1"/>
  <c r="BG158" i="1" s="1"/>
  <c r="AU158" i="1"/>
  <c r="EH158" i="1"/>
  <c r="DX157" i="1"/>
  <c r="CF160" i="1" l="1"/>
  <c r="BR160" i="1"/>
  <c r="BQ161" i="1"/>
  <c r="AT158" i="1"/>
  <c r="BF159" i="1"/>
  <c r="DW157" i="1"/>
  <c r="DZ157" i="1" s="1"/>
  <c r="DV158" i="1"/>
  <c r="EG158" i="1"/>
  <c r="CE160" i="1" l="1"/>
  <c r="CD161" i="1"/>
  <c r="BT161" i="1"/>
  <c r="BS161" i="1" s="1"/>
  <c r="BE159" i="1"/>
  <c r="AS158" i="1"/>
  <c r="AV158" i="1" s="1"/>
  <c r="AR159" i="1"/>
  <c r="EF158" i="1"/>
  <c r="EI158" i="1" s="1"/>
  <c r="EE159" i="1"/>
  <c r="DY158" i="1"/>
  <c r="CG161" i="1" l="1"/>
  <c r="BR161" i="1"/>
  <c r="BQ162" i="1"/>
  <c r="BT162" i="1" s="1"/>
  <c r="AU159" i="1"/>
  <c r="AT159" i="1" s="1"/>
  <c r="BC160" i="1"/>
  <c r="BD159" i="1"/>
  <c r="BG159" i="1" s="1"/>
  <c r="DX158" i="1"/>
  <c r="EH159" i="1"/>
  <c r="CF161" i="1" l="1"/>
  <c r="BS162" i="1"/>
  <c r="AR160" i="1"/>
  <c r="AU160" i="1" s="1"/>
  <c r="AS159" i="1"/>
  <c r="AV159" i="1" s="1"/>
  <c r="BF160" i="1"/>
  <c r="EG159" i="1"/>
  <c r="DW158" i="1"/>
  <c r="DZ158" i="1" s="1"/>
  <c r="DV159" i="1"/>
  <c r="CE161" i="1" l="1"/>
  <c r="CD162" i="1"/>
  <c r="BR162" i="1"/>
  <c r="BQ163" i="1"/>
  <c r="BE160" i="1"/>
  <c r="AT160" i="1"/>
  <c r="DY159" i="1"/>
  <c r="EE160" i="1"/>
  <c r="EF159" i="1"/>
  <c r="EI159" i="1" s="1"/>
  <c r="CG162" i="1" l="1"/>
  <c r="BT163" i="1"/>
  <c r="AR161" i="1"/>
  <c r="AS160" i="1"/>
  <c r="AV160" i="1" s="1"/>
  <c r="BD160" i="1"/>
  <c r="BG160" i="1" s="1"/>
  <c r="BC161" i="1"/>
  <c r="EH160" i="1"/>
  <c r="DX159" i="1"/>
  <c r="CF162" i="1" l="1"/>
  <c r="BS163" i="1"/>
  <c r="BF161" i="1"/>
  <c r="AU161" i="1"/>
  <c r="DW159" i="1"/>
  <c r="DZ159" i="1" s="1"/>
  <c r="DV160" i="1"/>
  <c r="EG160" i="1"/>
  <c r="CD163" i="1" l="1"/>
  <c r="CE162" i="1"/>
  <c r="BR163" i="1"/>
  <c r="BQ164" i="1"/>
  <c r="AT161" i="1"/>
  <c r="BE161" i="1"/>
  <c r="EE161" i="1"/>
  <c r="EF160" i="1"/>
  <c r="EI160" i="1" s="1"/>
  <c r="DY160" i="1"/>
  <c r="CG163" i="1" l="1"/>
  <c r="BT164" i="1"/>
  <c r="BD161" i="1"/>
  <c r="BG161" i="1" s="1"/>
  <c r="BC162" i="1"/>
  <c r="AS161" i="1"/>
  <c r="AV161" i="1" s="1"/>
  <c r="AR162" i="1"/>
  <c r="DX160" i="1"/>
  <c r="EH161" i="1"/>
  <c r="CF163" i="1" l="1"/>
  <c r="BS164" i="1"/>
  <c r="AU162" i="1"/>
  <c r="BF162" i="1"/>
  <c r="EG161" i="1"/>
  <c r="DV161" i="1"/>
  <c r="DW160" i="1"/>
  <c r="DZ160" i="1" s="1"/>
  <c r="CD164" i="1" l="1"/>
  <c r="CE163" i="1"/>
  <c r="BR164" i="1"/>
  <c r="BQ165" i="1"/>
  <c r="BE162" i="1"/>
  <c r="AT162" i="1"/>
  <c r="DY161" i="1"/>
  <c r="EE162" i="1"/>
  <c r="EF161" i="1"/>
  <c r="EI161" i="1" s="1"/>
  <c r="CG164" i="1" l="1"/>
  <c r="BT165" i="1"/>
  <c r="AS162" i="1"/>
  <c r="AV162" i="1" s="1"/>
  <c r="AR163" i="1"/>
  <c r="BC163" i="1"/>
  <c r="BD162" i="1"/>
  <c r="BG162" i="1" s="1"/>
  <c r="EH162" i="1"/>
  <c r="DX161" i="1"/>
  <c r="CF164" i="1" l="1"/>
  <c r="BS165" i="1"/>
  <c r="BF163" i="1"/>
  <c r="AU163" i="1"/>
  <c r="DW161" i="1"/>
  <c r="DZ161" i="1" s="1"/>
  <c r="DV162" i="1"/>
  <c r="EG162" i="1"/>
  <c r="CD165" i="1" l="1"/>
  <c r="CE164" i="1"/>
  <c r="BR165" i="1"/>
  <c r="BQ166" i="1"/>
  <c r="AT163" i="1"/>
  <c r="BE163" i="1"/>
  <c r="EF162" i="1"/>
  <c r="EI162" i="1" s="1"/>
  <c r="EE163" i="1"/>
  <c r="DY162" i="1"/>
  <c r="CG165" i="1" l="1"/>
  <c r="BT166" i="1"/>
  <c r="BC164" i="1"/>
  <c r="BD163" i="1"/>
  <c r="BG163" i="1" s="1"/>
  <c r="AR164" i="1"/>
  <c r="AS163" i="1"/>
  <c r="AV163" i="1" s="1"/>
  <c r="DX162" i="1"/>
  <c r="EH163" i="1"/>
  <c r="CF165" i="1" l="1"/>
  <c r="BS166" i="1"/>
  <c r="AU164" i="1"/>
  <c r="BF164" i="1"/>
  <c r="EG163" i="1"/>
  <c r="DV163" i="1"/>
  <c r="DW162" i="1"/>
  <c r="DZ162" i="1" s="1"/>
  <c r="CD166" i="1" l="1"/>
  <c r="CE165" i="1"/>
  <c r="BR166" i="1"/>
  <c r="BQ167" i="1"/>
  <c r="BE164" i="1"/>
  <c r="AT164" i="1"/>
  <c r="DY163" i="1"/>
  <c r="EF163" i="1"/>
  <c r="EI163" i="1" s="1"/>
  <c r="EE164" i="1"/>
  <c r="CG166" i="1" l="1"/>
  <c r="BT167" i="1"/>
  <c r="AR165" i="1"/>
  <c r="AS164" i="1"/>
  <c r="AV164" i="1" s="1"/>
  <c r="BD164" i="1"/>
  <c r="BG164" i="1" s="1"/>
  <c r="BC165" i="1"/>
  <c r="EH164" i="1"/>
  <c r="DX163" i="1"/>
  <c r="CF166" i="1" l="1"/>
  <c r="BS167" i="1"/>
  <c r="BF165" i="1"/>
  <c r="AU165" i="1"/>
  <c r="DW163" i="1"/>
  <c r="DZ163" i="1" s="1"/>
  <c r="DV164" i="1"/>
  <c r="EG164" i="1"/>
  <c r="CD167" i="1" l="1"/>
  <c r="CE166" i="1"/>
  <c r="BR167" i="1"/>
  <c r="BQ168" i="1"/>
  <c r="AT165" i="1"/>
  <c r="BE165" i="1"/>
  <c r="EE165" i="1"/>
  <c r="EF164" i="1"/>
  <c r="EI164" i="1" s="1"/>
  <c r="DY164" i="1"/>
  <c r="CG167" i="1" l="1"/>
  <c r="BT168" i="1"/>
  <c r="BD165" i="1"/>
  <c r="BG165" i="1" s="1"/>
  <c r="BC166" i="1"/>
  <c r="AS165" i="1"/>
  <c r="AV165" i="1" s="1"/>
  <c r="AR166" i="1"/>
  <c r="DX164" i="1"/>
  <c r="EH165" i="1"/>
  <c r="CF167" i="1" l="1"/>
  <c r="BS168" i="1"/>
  <c r="AU166" i="1"/>
  <c r="BF166" i="1"/>
  <c r="EG165" i="1"/>
  <c r="DW164" i="1"/>
  <c r="DZ164" i="1" s="1"/>
  <c r="DV165" i="1"/>
  <c r="CE167" i="1" l="1"/>
  <c r="CD168" i="1"/>
  <c r="BR168" i="1"/>
  <c r="BQ169" i="1"/>
  <c r="BE166" i="1"/>
  <c r="AT166" i="1"/>
  <c r="DY165" i="1"/>
  <c r="EF165" i="1"/>
  <c r="EI165" i="1" s="1"/>
  <c r="EE166" i="1"/>
  <c r="CG168" i="1" l="1"/>
  <c r="BT169" i="1"/>
  <c r="AR167" i="1"/>
  <c r="AS166" i="1"/>
  <c r="AV166" i="1" s="1"/>
  <c r="BC167" i="1"/>
  <c r="BD166" i="1"/>
  <c r="BG166" i="1" s="1"/>
  <c r="EH166" i="1"/>
  <c r="DX165" i="1"/>
  <c r="CF168" i="1" l="1"/>
  <c r="BS169" i="1"/>
  <c r="BF167" i="1"/>
  <c r="AU167" i="1"/>
  <c r="DW165" i="1"/>
  <c r="DZ165" i="1" s="1"/>
  <c r="DV166" i="1"/>
  <c r="EG166" i="1"/>
  <c r="CE168" i="1" l="1"/>
  <c r="CD169" i="1"/>
  <c r="BR169" i="1"/>
  <c r="BQ170" i="1"/>
  <c r="AT167" i="1"/>
  <c r="BE167" i="1"/>
  <c r="EF166" i="1"/>
  <c r="EI166" i="1" s="1"/>
  <c r="EE167" i="1"/>
  <c r="DY166" i="1"/>
  <c r="CG169" i="1" l="1"/>
  <c r="BT170" i="1"/>
  <c r="BD167" i="1"/>
  <c r="BG167" i="1" s="1"/>
  <c r="BC168" i="1"/>
  <c r="AR168" i="1"/>
  <c r="AS167" i="1"/>
  <c r="AV167" i="1" s="1"/>
  <c r="DX166" i="1"/>
  <c r="EH167" i="1"/>
  <c r="CF169" i="1" l="1"/>
  <c r="BS170" i="1"/>
  <c r="AU168" i="1"/>
  <c r="BF168" i="1"/>
  <c r="EG167" i="1"/>
  <c r="DW166" i="1"/>
  <c r="DZ166" i="1" s="1"/>
  <c r="DV167" i="1"/>
  <c r="CE169" i="1" l="1"/>
  <c r="CD170" i="1"/>
  <c r="BR170" i="1"/>
  <c r="BQ171" i="1"/>
  <c r="BE168" i="1"/>
  <c r="AT168" i="1"/>
  <c r="DY167" i="1"/>
  <c r="EE168" i="1"/>
  <c r="EF167" i="1"/>
  <c r="EI167" i="1" s="1"/>
  <c r="CG170" i="1" l="1"/>
  <c r="BT171" i="1"/>
  <c r="AS168" i="1"/>
  <c r="AV168" i="1" s="1"/>
  <c r="AR169" i="1"/>
  <c r="BC169" i="1"/>
  <c r="BD168" i="1"/>
  <c r="BG168" i="1" s="1"/>
  <c r="EH168" i="1"/>
  <c r="DX167" i="1"/>
  <c r="CF170" i="1" l="1"/>
  <c r="CE170" i="1" s="1"/>
  <c r="BS171" i="1"/>
  <c r="BF169" i="1"/>
  <c r="AU169" i="1"/>
  <c r="DW167" i="1"/>
  <c r="DZ167" i="1" s="1"/>
  <c r="DV168" i="1"/>
  <c r="EG168" i="1"/>
  <c r="CD171" i="1" l="1"/>
  <c r="BQ172" i="1"/>
  <c r="BR171" i="1"/>
  <c r="AT169" i="1"/>
  <c r="BE169" i="1"/>
  <c r="EF168" i="1"/>
  <c r="EI168" i="1" s="1"/>
  <c r="EE169" i="1"/>
  <c r="DY168" i="1"/>
  <c r="CG171" i="1" l="1"/>
  <c r="CF171" i="1" s="1"/>
  <c r="BT172" i="1"/>
  <c r="BD169" i="1"/>
  <c r="BG169" i="1" s="1"/>
  <c r="BC170" i="1"/>
  <c r="AR170" i="1"/>
  <c r="AS169" i="1"/>
  <c r="AV169" i="1" s="1"/>
  <c r="DX168" i="1"/>
  <c r="EH169" i="1"/>
  <c r="CD172" i="1" l="1"/>
  <c r="CE171" i="1"/>
  <c r="BS172" i="1"/>
  <c r="AU170" i="1"/>
  <c r="BF170" i="1"/>
  <c r="EG169" i="1"/>
  <c r="DV169" i="1"/>
  <c r="DW168" i="1"/>
  <c r="DZ168" i="1" s="1"/>
  <c r="CG172" i="1" l="1"/>
  <c r="CF172" i="1" s="1"/>
  <c r="BR172" i="1"/>
  <c r="BQ173" i="1"/>
  <c r="BE170" i="1"/>
  <c r="AT170" i="1"/>
  <c r="DY169" i="1"/>
  <c r="EF169" i="1"/>
  <c r="EI169" i="1" s="1"/>
  <c r="EE170" i="1"/>
  <c r="CD173" i="1" l="1"/>
  <c r="CG173" i="1" s="1"/>
  <c r="CE172" i="1"/>
  <c r="BT173" i="1"/>
  <c r="AR171" i="1"/>
  <c r="AS170" i="1"/>
  <c r="AV170" i="1" s="1"/>
  <c r="BC171" i="1"/>
  <c r="BD170" i="1"/>
  <c r="BG170" i="1" s="1"/>
  <c r="EH170" i="1"/>
  <c r="DX169" i="1"/>
  <c r="CF173" i="1" l="1"/>
  <c r="BS173" i="1"/>
  <c r="BF171" i="1"/>
  <c r="AU171" i="1"/>
  <c r="DW169" i="1"/>
  <c r="DZ169" i="1" s="1"/>
  <c r="DV170" i="1"/>
  <c r="EG170" i="1"/>
  <c r="CD174" i="1" l="1"/>
  <c r="CE173" i="1"/>
  <c r="BR173" i="1"/>
  <c r="BQ174" i="1"/>
  <c r="AT171" i="1"/>
  <c r="BE171" i="1"/>
  <c r="EF170" i="1"/>
  <c r="EI170" i="1" s="1"/>
  <c r="EE171" i="1"/>
  <c r="DY170" i="1"/>
  <c r="CG174" i="1" l="1"/>
  <c r="BT174" i="1"/>
  <c r="BC172" i="1"/>
  <c r="BD171" i="1"/>
  <c r="BG171" i="1" s="1"/>
  <c r="AR172" i="1"/>
  <c r="AS171" i="1"/>
  <c r="AV171" i="1" s="1"/>
  <c r="DX170" i="1"/>
  <c r="EH171" i="1"/>
  <c r="CF174" i="1" l="1"/>
  <c r="CJ92" i="1"/>
  <c r="BW92" i="1"/>
  <c r="BS174" i="1"/>
  <c r="CW92" i="1" s="1"/>
  <c r="AU172" i="1"/>
  <c r="BF172" i="1"/>
  <c r="EG171" i="1"/>
  <c r="DV171" i="1"/>
  <c r="DW170" i="1"/>
  <c r="DZ170" i="1" s="1"/>
  <c r="CD175" i="1" l="1"/>
  <c r="CE174" i="1"/>
  <c r="CG92" i="1"/>
  <c r="BR174" i="1"/>
  <c r="BQ175" i="1"/>
  <c r="BT92" i="1"/>
  <c r="BE172" i="1"/>
  <c r="AT172" i="1"/>
  <c r="DY171" i="1"/>
  <c r="EE172" i="1"/>
  <c r="EF171" i="1"/>
  <c r="EI171" i="1" s="1"/>
  <c r="CG175" i="1" l="1"/>
  <c r="CE92" i="1"/>
  <c r="BR92" i="1"/>
  <c r="CT92" i="1"/>
  <c r="BT175" i="1"/>
  <c r="AS172" i="1"/>
  <c r="AV172" i="1" s="1"/>
  <c r="AR173" i="1"/>
  <c r="BD172" i="1"/>
  <c r="BG172" i="1" s="1"/>
  <c r="BC173" i="1"/>
  <c r="EH172" i="1"/>
  <c r="DX171" i="1"/>
  <c r="CF175" i="1" l="1"/>
  <c r="BS175" i="1"/>
  <c r="BF173" i="1"/>
  <c r="AU173" i="1"/>
  <c r="DW171" i="1"/>
  <c r="DZ171" i="1" s="1"/>
  <c r="DV172" i="1"/>
  <c r="EG172" i="1"/>
  <c r="CD176" i="1" l="1"/>
  <c r="CE175" i="1"/>
  <c r="BR175" i="1"/>
  <c r="BQ176" i="1"/>
  <c r="AT173" i="1"/>
  <c r="BE173" i="1"/>
  <c r="EE173" i="1"/>
  <c r="EF172" i="1"/>
  <c r="EI172" i="1" s="1"/>
  <c r="DY172" i="1"/>
  <c r="CG176" i="1" l="1"/>
  <c r="BT176" i="1"/>
  <c r="BC174" i="1"/>
  <c r="BD173" i="1"/>
  <c r="BG173" i="1" s="1"/>
  <c r="AS173" i="1"/>
  <c r="AV173" i="1" s="1"/>
  <c r="AR174" i="1"/>
  <c r="DX172" i="1"/>
  <c r="EH173" i="1"/>
  <c r="CF176" i="1" l="1"/>
  <c r="BS176" i="1"/>
  <c r="AU174" i="1"/>
  <c r="BF174" i="1"/>
  <c r="EG173" i="1"/>
  <c r="DW172" i="1"/>
  <c r="DZ172" i="1" s="1"/>
  <c r="DV173" i="1"/>
  <c r="CE176" i="1" l="1"/>
  <c r="CD177" i="1"/>
  <c r="CI92" i="1"/>
  <c r="AU92" i="1"/>
  <c r="BI92" i="1"/>
  <c r="BV92" i="1"/>
  <c r="BR176" i="1"/>
  <c r="BQ177" i="1"/>
  <c r="BJ92" i="1"/>
  <c r="BE174" i="1"/>
  <c r="AT174" i="1"/>
  <c r="DY173" i="1"/>
  <c r="EE174" i="1"/>
  <c r="EF173" i="1"/>
  <c r="EI173" i="1" s="1"/>
  <c r="CG177" i="1" l="1"/>
  <c r="CF177" i="1" s="1"/>
  <c r="CU92" i="1"/>
  <c r="BF92" i="1"/>
  <c r="BS92" i="1"/>
  <c r="AT92" i="1"/>
  <c r="CF92" i="1"/>
  <c r="BG92" i="1"/>
  <c r="CV92" i="1"/>
  <c r="BT177" i="1"/>
  <c r="AR175" i="1"/>
  <c r="AS174" i="1"/>
  <c r="AV174" i="1" s="1"/>
  <c r="BC175" i="1"/>
  <c r="BD174" i="1"/>
  <c r="CS92" i="1" s="1"/>
  <c r="EH174" i="1"/>
  <c r="DX173" i="1"/>
  <c r="CE177" i="1" l="1"/>
  <c r="CD178" i="1"/>
  <c r="BS177" i="1"/>
  <c r="BG174" i="1"/>
  <c r="BE92" i="1"/>
  <c r="BF175" i="1"/>
  <c r="AU175" i="1"/>
  <c r="DW173" i="1"/>
  <c r="DZ173" i="1" s="1"/>
  <c r="DV174" i="1"/>
  <c r="EH92" i="1"/>
  <c r="EG174" i="1"/>
  <c r="CG178" i="1" l="1"/>
  <c r="BR177" i="1"/>
  <c r="BQ178" i="1"/>
  <c r="AT175" i="1"/>
  <c r="BE175" i="1"/>
  <c r="EF174" i="1"/>
  <c r="EE175" i="1"/>
  <c r="EG92" i="1"/>
  <c r="DY174" i="1"/>
  <c r="CF178" i="1" l="1"/>
  <c r="BT178" i="1"/>
  <c r="BD175" i="1"/>
  <c r="BG175" i="1" s="1"/>
  <c r="BC176" i="1"/>
  <c r="AS175" i="1"/>
  <c r="AV175" i="1" s="1"/>
  <c r="AR176" i="1"/>
  <c r="DY92" i="1"/>
  <c r="DX174" i="1"/>
  <c r="EH175" i="1"/>
  <c r="EI174" i="1"/>
  <c r="EI92" i="1" s="1"/>
  <c r="EF92" i="1"/>
  <c r="CD179" i="1" l="1"/>
  <c r="CE178" i="1"/>
  <c r="BS178" i="1"/>
  <c r="AU176" i="1"/>
  <c r="BF176" i="1"/>
  <c r="EG175" i="1"/>
  <c r="DW174" i="1"/>
  <c r="DV175" i="1"/>
  <c r="DX92" i="1"/>
  <c r="CG179" i="1" l="1"/>
  <c r="BR178" i="1"/>
  <c r="BQ179" i="1"/>
  <c r="BE176" i="1"/>
  <c r="AT176" i="1"/>
  <c r="DY175" i="1"/>
  <c r="DW92" i="1"/>
  <c r="DZ174" i="1"/>
  <c r="DZ92" i="1" s="1"/>
  <c r="EE176" i="1"/>
  <c r="EF175" i="1"/>
  <c r="EI175" i="1" s="1"/>
  <c r="CF179" i="1" l="1"/>
  <c r="BT179" i="1"/>
  <c r="AR177" i="1"/>
  <c r="AS176" i="1"/>
  <c r="AV176" i="1" s="1"/>
  <c r="BD176" i="1"/>
  <c r="BG176" i="1" s="1"/>
  <c r="BC177" i="1"/>
  <c r="EH176" i="1"/>
  <c r="DX175" i="1"/>
  <c r="CE179" i="1" l="1"/>
  <c r="CD180" i="1"/>
  <c r="BS179" i="1"/>
  <c r="BF177" i="1"/>
  <c r="AU177" i="1"/>
  <c r="DW175" i="1"/>
  <c r="DZ175" i="1" s="1"/>
  <c r="DV176" i="1"/>
  <c r="EG176" i="1"/>
  <c r="CG180" i="1" l="1"/>
  <c r="BR179" i="1"/>
  <c r="BQ180" i="1"/>
  <c r="AT177" i="1"/>
  <c r="BE177" i="1"/>
  <c r="EF176" i="1"/>
  <c r="EI176" i="1" s="1"/>
  <c r="EE177" i="1"/>
  <c r="DY176" i="1"/>
  <c r="CF180" i="1" l="1"/>
  <c r="BT180" i="1"/>
  <c r="BC178" i="1"/>
  <c r="BD177" i="1"/>
  <c r="BG177" i="1" s="1"/>
  <c r="AS177" i="1"/>
  <c r="AV177" i="1" s="1"/>
  <c r="AR178" i="1"/>
  <c r="DX176" i="1"/>
  <c r="EH177" i="1"/>
  <c r="CD181" i="1" l="1"/>
  <c r="CE180" i="1"/>
  <c r="BS180" i="1"/>
  <c r="AU178" i="1"/>
  <c r="BF178" i="1"/>
  <c r="EG177" i="1"/>
  <c r="DW176" i="1"/>
  <c r="DZ176" i="1" s="1"/>
  <c r="DV177" i="1"/>
  <c r="CG181" i="1" l="1"/>
  <c r="CF181" i="1" s="1"/>
  <c r="BR180" i="1"/>
  <c r="BQ181" i="1"/>
  <c r="BE178" i="1"/>
  <c r="AT178" i="1"/>
  <c r="DY177" i="1"/>
  <c r="EF177" i="1"/>
  <c r="EI177" i="1" s="1"/>
  <c r="EE178" i="1"/>
  <c r="CD182" i="1" l="1"/>
  <c r="CE181" i="1"/>
  <c r="BT181" i="1"/>
  <c r="AR179" i="1"/>
  <c r="AS178" i="1"/>
  <c r="AV178" i="1" s="1"/>
  <c r="BC179" i="1"/>
  <c r="BD178" i="1"/>
  <c r="BG178" i="1" s="1"/>
  <c r="EH178" i="1"/>
  <c r="DX177" i="1"/>
  <c r="CG182" i="1" l="1"/>
  <c r="BS181" i="1"/>
  <c r="BF179" i="1"/>
  <c r="AU179" i="1"/>
  <c r="DW177" i="1"/>
  <c r="DZ177" i="1" s="1"/>
  <c r="DV178" i="1"/>
  <c r="EG178" i="1"/>
  <c r="CF182" i="1" l="1"/>
  <c r="BR181" i="1"/>
  <c r="BQ182" i="1"/>
  <c r="AT179" i="1"/>
  <c r="BE179" i="1"/>
  <c r="EF178" i="1"/>
  <c r="EI178" i="1" s="1"/>
  <c r="EE179" i="1"/>
  <c r="DY178" i="1"/>
  <c r="CE182" i="1" l="1"/>
  <c r="CD183" i="1"/>
  <c r="BT182" i="1"/>
  <c r="BD179" i="1"/>
  <c r="BG179" i="1" s="1"/>
  <c r="BC180" i="1"/>
  <c r="AR180" i="1"/>
  <c r="AS179" i="1"/>
  <c r="AV179" i="1" s="1"/>
  <c r="DX178" i="1"/>
  <c r="EH179" i="1"/>
  <c r="CG183" i="1" l="1"/>
  <c r="CF183" i="1" s="1"/>
  <c r="BS182" i="1"/>
  <c r="AU180" i="1"/>
  <c r="BF180" i="1"/>
  <c r="EG179" i="1"/>
  <c r="DW178" i="1"/>
  <c r="DZ178" i="1" s="1"/>
  <c r="DV179" i="1"/>
  <c r="CE183" i="1" l="1"/>
  <c r="CD184" i="1"/>
  <c r="BR182" i="1"/>
  <c r="BQ183" i="1"/>
  <c r="BE180" i="1"/>
  <c r="AT180" i="1"/>
  <c r="DY179" i="1"/>
  <c r="EF179" i="1"/>
  <c r="EI179" i="1" s="1"/>
  <c r="EE180" i="1"/>
  <c r="CG184" i="1" l="1"/>
  <c r="BT183" i="1"/>
  <c r="BS183" i="1" s="1"/>
  <c r="AS180" i="1"/>
  <c r="AV180" i="1" s="1"/>
  <c r="AR181" i="1"/>
  <c r="BD180" i="1"/>
  <c r="BG180" i="1" s="1"/>
  <c r="BC181" i="1"/>
  <c r="EH180" i="1"/>
  <c r="DX179" i="1"/>
  <c r="CJ93" i="1" l="1"/>
  <c r="CF184" i="1"/>
  <c r="BR183" i="1"/>
  <c r="BQ184" i="1"/>
  <c r="BT184" i="1" s="1"/>
  <c r="BF181" i="1"/>
  <c r="AU181" i="1"/>
  <c r="DW179" i="1"/>
  <c r="DZ179" i="1" s="1"/>
  <c r="DV180" i="1"/>
  <c r="EG180" i="1"/>
  <c r="CE184" i="1" l="1"/>
  <c r="CE93" i="1" s="1"/>
  <c r="CD185" i="1"/>
  <c r="CG93" i="1"/>
  <c r="BW93" i="1"/>
  <c r="BS184" i="1"/>
  <c r="CW93" i="1" s="1"/>
  <c r="AT181" i="1"/>
  <c r="BE181" i="1"/>
  <c r="EE181" i="1"/>
  <c r="EF180" i="1"/>
  <c r="EI180" i="1" s="1"/>
  <c r="DY180" i="1"/>
  <c r="CG185" i="1" l="1"/>
  <c r="BT93" i="1"/>
  <c r="BR184" i="1"/>
  <c r="BQ185" i="1"/>
  <c r="BC182" i="1"/>
  <c r="BD181" i="1"/>
  <c r="BG181" i="1" s="1"/>
  <c r="AS181" i="1"/>
  <c r="AV181" i="1" s="1"/>
  <c r="AR182" i="1"/>
  <c r="DX180" i="1"/>
  <c r="EH181" i="1"/>
  <c r="CF185" i="1" l="1"/>
  <c r="BR93" i="1"/>
  <c r="CT93" i="1"/>
  <c r="BT185" i="1"/>
  <c r="AU182" i="1"/>
  <c r="BF182" i="1"/>
  <c r="EG181" i="1"/>
  <c r="DW180" i="1"/>
  <c r="DZ180" i="1" s="1"/>
  <c r="DV181" i="1"/>
  <c r="CD186" i="1" l="1"/>
  <c r="CE185" i="1"/>
  <c r="BS185" i="1"/>
  <c r="BE182" i="1"/>
  <c r="AT182" i="1"/>
  <c r="DY181" i="1"/>
  <c r="EE182" i="1"/>
  <c r="EF181" i="1"/>
  <c r="EI181" i="1" s="1"/>
  <c r="CG186" i="1" l="1"/>
  <c r="BR185" i="1"/>
  <c r="BQ186" i="1"/>
  <c r="AR183" i="1"/>
  <c r="AS182" i="1"/>
  <c r="AV182" i="1" s="1"/>
  <c r="BD182" i="1"/>
  <c r="BG182" i="1" s="1"/>
  <c r="BC183" i="1"/>
  <c r="EH182" i="1"/>
  <c r="DX181" i="1"/>
  <c r="CF186" i="1" l="1"/>
  <c r="BT186" i="1"/>
  <c r="BF183" i="1"/>
  <c r="AU183" i="1"/>
  <c r="DW181" i="1"/>
  <c r="DZ181" i="1" s="1"/>
  <c r="DV182" i="1"/>
  <c r="EG182" i="1"/>
  <c r="CE186" i="1" l="1"/>
  <c r="CD187" i="1"/>
  <c r="BS186" i="1"/>
  <c r="AT183" i="1"/>
  <c r="BE183" i="1"/>
  <c r="EF182" i="1"/>
  <c r="EI182" i="1" s="1"/>
  <c r="EE183" i="1"/>
  <c r="DY182" i="1"/>
  <c r="CG187" i="1" l="1"/>
  <c r="BR186" i="1"/>
  <c r="BQ187" i="1"/>
  <c r="BC184" i="1"/>
  <c r="BD183" i="1"/>
  <c r="BG183" i="1" s="1"/>
  <c r="AS183" i="1"/>
  <c r="AV183" i="1" s="1"/>
  <c r="AR184" i="1"/>
  <c r="DX182" i="1"/>
  <c r="EH183" i="1"/>
  <c r="CF187" i="1" l="1"/>
  <c r="BT187" i="1"/>
  <c r="AU184" i="1"/>
  <c r="BF184" i="1"/>
  <c r="EG183" i="1"/>
  <c r="DV183" i="1"/>
  <c r="DW182" i="1"/>
  <c r="DZ182" i="1" s="1"/>
  <c r="CE187" i="1" l="1"/>
  <c r="CD188" i="1"/>
  <c r="BV93" i="1"/>
  <c r="BI93" i="1"/>
  <c r="CI93" i="1"/>
  <c r="AU93" i="1"/>
  <c r="BS187" i="1"/>
  <c r="BJ93" i="1"/>
  <c r="BE184" i="1"/>
  <c r="AT184" i="1"/>
  <c r="DY183" i="1"/>
  <c r="EF183" i="1"/>
  <c r="EI183" i="1" s="1"/>
  <c r="EE184" i="1"/>
  <c r="CG188" i="1" l="1"/>
  <c r="BG93" i="1"/>
  <c r="CV93" i="1"/>
  <c r="BS93" i="1"/>
  <c r="CF93" i="1"/>
  <c r="BF93" i="1"/>
  <c r="AT93" i="1"/>
  <c r="CU93" i="1"/>
  <c r="BR187" i="1"/>
  <c r="BQ188" i="1"/>
  <c r="AR185" i="1"/>
  <c r="AS184" i="1"/>
  <c r="AV184" i="1" s="1"/>
  <c r="BC185" i="1"/>
  <c r="BD184" i="1"/>
  <c r="CS93" i="1" s="1"/>
  <c r="EH184" i="1"/>
  <c r="DX183" i="1"/>
  <c r="CF188" i="1" l="1"/>
  <c r="BT188" i="1"/>
  <c r="BG184" i="1"/>
  <c r="BE93" i="1"/>
  <c r="BF185" i="1"/>
  <c r="AU185" i="1"/>
  <c r="DW183" i="1"/>
  <c r="DZ183" i="1" s="1"/>
  <c r="DV184" i="1"/>
  <c r="EH93" i="1"/>
  <c r="EG184" i="1"/>
  <c r="CD189" i="1" l="1"/>
  <c r="CE188" i="1"/>
  <c r="BS188" i="1"/>
  <c r="AT185" i="1"/>
  <c r="BE185" i="1"/>
  <c r="EG93" i="1"/>
  <c r="EE185" i="1"/>
  <c r="EF184" i="1"/>
  <c r="DY184" i="1"/>
  <c r="CG189" i="1" l="1"/>
  <c r="CF189" i="1" s="1"/>
  <c r="BR188" i="1"/>
  <c r="BQ189" i="1"/>
  <c r="BD185" i="1"/>
  <c r="BG185" i="1" s="1"/>
  <c r="BC186" i="1"/>
  <c r="AR186" i="1"/>
  <c r="AS185" i="1"/>
  <c r="AV185" i="1" s="1"/>
  <c r="DY93" i="1"/>
  <c r="DX184" i="1"/>
  <c r="EI184" i="1"/>
  <c r="EI93" i="1" s="1"/>
  <c r="EF93" i="1"/>
  <c r="EH185" i="1"/>
  <c r="CE189" i="1" l="1"/>
  <c r="CD190" i="1"/>
  <c r="CG190" i="1" s="1"/>
  <c r="BT189" i="1"/>
  <c r="AU186" i="1"/>
  <c r="BF186" i="1"/>
  <c r="EG185" i="1"/>
  <c r="DV185" i="1"/>
  <c r="DW184" i="1"/>
  <c r="DX93" i="1"/>
  <c r="CF190" i="1" l="1"/>
  <c r="BS189" i="1"/>
  <c r="BE186" i="1"/>
  <c r="AT186" i="1"/>
  <c r="DW93" i="1"/>
  <c r="DZ184" i="1"/>
  <c r="DZ93" i="1" s="1"/>
  <c r="DY185" i="1"/>
  <c r="EF185" i="1"/>
  <c r="EI185" i="1" s="1"/>
  <c r="EE186" i="1"/>
  <c r="CD191" i="1" l="1"/>
  <c r="CE190" i="1"/>
  <c r="BR189" i="1"/>
  <c r="BQ190" i="1"/>
  <c r="AS186" i="1"/>
  <c r="AV186" i="1" s="1"/>
  <c r="AR187" i="1"/>
  <c r="BC187" i="1"/>
  <c r="BD186" i="1"/>
  <c r="BG186" i="1" s="1"/>
  <c r="EH186" i="1"/>
  <c r="DX185" i="1"/>
  <c r="CG191" i="1" l="1"/>
  <c r="BT190" i="1"/>
  <c r="BF187" i="1"/>
  <c r="AU187" i="1"/>
  <c r="DW185" i="1"/>
  <c r="DZ185" i="1" s="1"/>
  <c r="DV186" i="1"/>
  <c r="EG186" i="1"/>
  <c r="CF191" i="1" l="1"/>
  <c r="BS190" i="1"/>
  <c r="AT187" i="1"/>
  <c r="BE187" i="1"/>
  <c r="EF186" i="1"/>
  <c r="EI186" i="1" s="1"/>
  <c r="EE187" i="1"/>
  <c r="DY186" i="1"/>
  <c r="CD192" i="1" l="1"/>
  <c r="CE191" i="1"/>
  <c r="BR190" i="1"/>
  <c r="BQ191" i="1"/>
  <c r="BC188" i="1"/>
  <c r="BD187" i="1"/>
  <c r="BG187" i="1" s="1"/>
  <c r="AR188" i="1"/>
  <c r="AS187" i="1"/>
  <c r="AV187" i="1" s="1"/>
  <c r="DX186" i="1"/>
  <c r="EH187" i="1"/>
  <c r="CG192" i="1" l="1"/>
  <c r="CF192" i="1" s="1"/>
  <c r="BT191" i="1"/>
  <c r="AU188" i="1"/>
  <c r="BF188" i="1"/>
  <c r="EG187" i="1"/>
  <c r="DV187" i="1"/>
  <c r="DW186" i="1"/>
  <c r="DZ186" i="1" s="1"/>
  <c r="CC193" i="1" l="1"/>
  <c r="CD193" i="1" s="1"/>
  <c r="CE192" i="1"/>
  <c r="BS191" i="1"/>
  <c r="BE188" i="1"/>
  <c r="AT188" i="1"/>
  <c r="DY187" i="1"/>
  <c r="EF187" i="1"/>
  <c r="EI187" i="1" s="1"/>
  <c r="EE188" i="1"/>
  <c r="CG193" i="1" l="1"/>
  <c r="CF193" i="1" s="1"/>
  <c r="BR191" i="1"/>
  <c r="BQ192" i="1"/>
  <c r="AS188" i="1"/>
  <c r="AV188" i="1" s="1"/>
  <c r="AR189" i="1"/>
  <c r="BD188" i="1"/>
  <c r="BG188" i="1" s="1"/>
  <c r="BC189" i="1"/>
  <c r="EH188" i="1"/>
  <c r="DX187" i="1"/>
  <c r="CC194" i="1" l="1"/>
  <c r="CD194" i="1" s="1"/>
  <c r="CG194" i="1" s="1"/>
  <c r="CE193" i="1"/>
  <c r="BT192" i="1"/>
  <c r="BF189" i="1"/>
  <c r="AU189" i="1"/>
  <c r="DW187" i="1"/>
  <c r="DZ187" i="1" s="1"/>
  <c r="DV188" i="1"/>
  <c r="EG188" i="1"/>
  <c r="CF194" i="1" l="1"/>
  <c r="BS192" i="1"/>
  <c r="AT189" i="1"/>
  <c r="BE189" i="1"/>
  <c r="EE189" i="1"/>
  <c r="EF188" i="1"/>
  <c r="EI188" i="1" s="1"/>
  <c r="DY188" i="1"/>
  <c r="DX188" i="1" s="1"/>
  <c r="CC195" i="1" l="1"/>
  <c r="CD195" i="1" s="1"/>
  <c r="CE194" i="1"/>
  <c r="CC94" i="1"/>
  <c r="BR192" i="1"/>
  <c r="BP193" i="1"/>
  <c r="BQ193" i="1" s="1"/>
  <c r="BD189" i="1"/>
  <c r="BG189" i="1" s="1"/>
  <c r="BC190" i="1"/>
  <c r="AS189" i="1"/>
  <c r="AV189" i="1" s="1"/>
  <c r="AR190" i="1"/>
  <c r="DW188" i="1"/>
  <c r="DZ188" i="1" s="1"/>
  <c r="DV189" i="1"/>
  <c r="DY189" i="1" s="1"/>
  <c r="EH189" i="1"/>
  <c r="CG195" i="1" l="1"/>
  <c r="CF195" i="1" s="1"/>
  <c r="CJ94" i="1"/>
  <c r="BT193" i="1"/>
  <c r="AU190" i="1"/>
  <c r="BF190" i="1"/>
  <c r="EG189" i="1"/>
  <c r="DX189" i="1"/>
  <c r="CE195" i="1" l="1"/>
  <c r="CC196" i="1"/>
  <c r="CD196" i="1" s="1"/>
  <c r="CG196" i="1" s="1"/>
  <c r="CG94" i="1"/>
  <c r="BS193" i="1"/>
  <c r="BE190" i="1"/>
  <c r="AT190" i="1"/>
  <c r="DW189" i="1"/>
  <c r="DZ189" i="1" s="1"/>
  <c r="DV190" i="1"/>
  <c r="EE190" i="1"/>
  <c r="EF189" i="1"/>
  <c r="EI189" i="1" s="1"/>
  <c r="CF196" i="1" l="1"/>
  <c r="CE94" i="1"/>
  <c r="BR193" i="1"/>
  <c r="BP194" i="1"/>
  <c r="AS190" i="1"/>
  <c r="AV190" i="1" s="1"/>
  <c r="AR191" i="1"/>
  <c r="BD190" i="1"/>
  <c r="BG190" i="1" s="1"/>
  <c r="BC191" i="1"/>
  <c r="EH190" i="1"/>
  <c r="DY190" i="1"/>
  <c r="DX190" i="1" s="1"/>
  <c r="CE196" i="1" l="1"/>
  <c r="CC197" i="1"/>
  <c r="CD197" i="1" s="1"/>
  <c r="BP94" i="1"/>
  <c r="CQ94" i="1"/>
  <c r="BQ194" i="1"/>
  <c r="BF191" i="1"/>
  <c r="AU191" i="1"/>
  <c r="DV191" i="1"/>
  <c r="DW190" i="1"/>
  <c r="DZ190" i="1" s="1"/>
  <c r="EG190" i="1"/>
  <c r="CG197" i="1" l="1"/>
  <c r="BT194" i="1"/>
  <c r="AT191" i="1"/>
  <c r="BE191" i="1"/>
  <c r="EF190" i="1"/>
  <c r="EI190" i="1" s="1"/>
  <c r="EE191" i="1"/>
  <c r="DY191" i="1"/>
  <c r="CF197" i="1" l="1"/>
  <c r="BW94" i="1"/>
  <c r="BS194" i="1"/>
  <c r="CW94" i="1" s="1"/>
  <c r="BC192" i="1"/>
  <c r="BD191" i="1"/>
  <c r="BG191" i="1" s="1"/>
  <c r="AR192" i="1"/>
  <c r="AS191" i="1"/>
  <c r="AV191" i="1" s="1"/>
  <c r="EH191" i="1"/>
  <c r="DX191" i="1"/>
  <c r="CC198" i="1" l="1"/>
  <c r="CD198" i="1" s="1"/>
  <c r="CE197" i="1"/>
  <c r="BP195" i="1"/>
  <c r="BQ195" i="1" s="1"/>
  <c r="BT94" i="1"/>
  <c r="BR194" i="1"/>
  <c r="AU192" i="1"/>
  <c r="BF192" i="1"/>
  <c r="DW191" i="1"/>
  <c r="DZ191" i="1" s="1"/>
  <c r="DV192" i="1"/>
  <c r="EG191" i="1"/>
  <c r="CG198" i="1" l="1"/>
  <c r="BR94" i="1"/>
  <c r="CT94" i="1"/>
  <c r="BT195" i="1"/>
  <c r="BE192" i="1"/>
  <c r="AT192" i="1"/>
  <c r="EF191" i="1"/>
  <c r="EI191" i="1" s="1"/>
  <c r="EE192" i="1"/>
  <c r="DY192" i="1"/>
  <c r="CF198" i="1" l="1"/>
  <c r="BS195" i="1"/>
  <c r="AR193" i="1"/>
  <c r="AS192" i="1"/>
  <c r="AV192" i="1" s="1"/>
  <c r="BD192" i="1"/>
  <c r="BG192" i="1" s="1"/>
  <c r="DX192" i="1"/>
  <c r="EH192" i="1"/>
  <c r="CC199" i="1" l="1"/>
  <c r="CD199" i="1" s="1"/>
  <c r="CE198" i="1"/>
  <c r="BR195" i="1"/>
  <c r="BP196" i="1"/>
  <c r="BQ196" i="1" s="1"/>
  <c r="AU193" i="1"/>
  <c r="EG192" i="1"/>
  <c r="DW192" i="1"/>
  <c r="DZ192" i="1" s="1"/>
  <c r="DV193" i="1"/>
  <c r="CG199" i="1" l="1"/>
  <c r="BT196" i="1"/>
  <c r="BC193" i="1"/>
  <c r="BF193" i="1" s="1"/>
  <c r="AT193" i="1"/>
  <c r="DY193" i="1"/>
  <c r="EE193" i="1"/>
  <c r="EF192" i="1"/>
  <c r="EI192" i="1" s="1"/>
  <c r="CF199" i="1" l="1"/>
  <c r="BS196" i="1"/>
  <c r="BE193" i="1"/>
  <c r="AS193" i="1"/>
  <c r="AV193" i="1" s="1"/>
  <c r="AR194" i="1"/>
  <c r="EH193" i="1"/>
  <c r="DX193" i="1"/>
  <c r="CC200" i="1" l="1"/>
  <c r="CD200" i="1" s="1"/>
  <c r="CE199" i="1"/>
  <c r="BD193" i="1"/>
  <c r="BG193" i="1" s="1"/>
  <c r="BP197" i="1"/>
  <c r="BQ197" i="1" s="1"/>
  <c r="BR196" i="1"/>
  <c r="AU194" i="1"/>
  <c r="DW193" i="1"/>
  <c r="DZ193" i="1" s="1"/>
  <c r="DV194" i="1"/>
  <c r="EG193" i="1"/>
  <c r="CG200" i="1" l="1"/>
  <c r="BI94" i="1"/>
  <c r="BV94" i="1"/>
  <c r="AU94" i="1"/>
  <c r="CI94" i="1"/>
  <c r="CP94" i="1"/>
  <c r="BC94" i="1"/>
  <c r="BT197" i="1"/>
  <c r="BC194" i="1"/>
  <c r="BF194" i="1" s="1"/>
  <c r="BJ94" i="1" s="1"/>
  <c r="AT194" i="1"/>
  <c r="DY194" i="1"/>
  <c r="EF193" i="1"/>
  <c r="EI193" i="1" s="1"/>
  <c r="EE194" i="1"/>
  <c r="CF200" i="1" l="1"/>
  <c r="BS94" i="1"/>
  <c r="CF94" i="1"/>
  <c r="AT94" i="1"/>
  <c r="BF94" i="1"/>
  <c r="CU94" i="1"/>
  <c r="BS197" i="1"/>
  <c r="BE194" i="1"/>
  <c r="AS194" i="1"/>
  <c r="AV194" i="1" s="1"/>
  <c r="AR195" i="1"/>
  <c r="EH194" i="1"/>
  <c r="DY94" i="1"/>
  <c r="DX194" i="1"/>
  <c r="CC201" i="1" l="1"/>
  <c r="CD201" i="1" s="1"/>
  <c r="CE200" i="1"/>
  <c r="BG94" i="1"/>
  <c r="CV94" i="1"/>
  <c r="BR197" i="1"/>
  <c r="BP198" i="1"/>
  <c r="BQ198" i="1" s="1"/>
  <c r="BD194" i="1"/>
  <c r="CS94" i="1" s="1"/>
  <c r="AU195" i="1"/>
  <c r="DX94" i="1"/>
  <c r="DV195" i="1"/>
  <c r="DW194" i="1"/>
  <c r="EH94" i="1"/>
  <c r="EG194" i="1"/>
  <c r="CG201" i="1" l="1"/>
  <c r="BT198" i="1"/>
  <c r="BS198" i="1" s="1"/>
  <c r="BG194" i="1"/>
  <c r="BE94" i="1"/>
  <c r="BC195" i="1"/>
  <c r="BF195" i="1" s="1"/>
  <c r="AT195" i="1"/>
  <c r="EF194" i="1"/>
  <c r="EG94" i="1"/>
  <c r="EE195" i="1"/>
  <c r="DZ194" i="1"/>
  <c r="DZ94" i="1" s="1"/>
  <c r="DW94" i="1"/>
  <c r="DY195" i="1"/>
  <c r="CF201" i="1" l="1"/>
  <c r="BP199" i="1"/>
  <c r="BQ199" i="1" s="1"/>
  <c r="BR198" i="1"/>
  <c r="BE195" i="1"/>
  <c r="BB196" i="1" s="1"/>
  <c r="AR196" i="1"/>
  <c r="AS195" i="1"/>
  <c r="AV195" i="1" s="1"/>
  <c r="DX195" i="1"/>
  <c r="EH195" i="1"/>
  <c r="EI194" i="1"/>
  <c r="EI94" i="1" s="1"/>
  <c r="EF94" i="1"/>
  <c r="CC202" i="1" l="1"/>
  <c r="CD202" i="1" s="1"/>
  <c r="CE201" i="1"/>
  <c r="BT199" i="1"/>
  <c r="BD195" i="1"/>
  <c r="BG195" i="1" s="1"/>
  <c r="AU196" i="1"/>
  <c r="EG195" i="1"/>
  <c r="DW195" i="1"/>
  <c r="DZ195" i="1" s="1"/>
  <c r="DV196" i="1"/>
  <c r="CG202" i="1" l="1"/>
  <c r="BS199" i="1"/>
  <c r="BC196" i="1"/>
  <c r="BF196" i="1" s="1"/>
  <c r="AT196" i="1"/>
  <c r="DY196" i="1"/>
  <c r="EE196" i="1"/>
  <c r="EF195" i="1"/>
  <c r="EI195" i="1" s="1"/>
  <c r="CF202" i="1" l="1"/>
  <c r="BR199" i="1"/>
  <c r="BP200" i="1"/>
  <c r="BQ200" i="1" s="1"/>
  <c r="BE196" i="1"/>
  <c r="BB197" i="1" s="1"/>
  <c r="AR197" i="1"/>
  <c r="AS196" i="1"/>
  <c r="AV196" i="1" s="1"/>
  <c r="EH196" i="1"/>
  <c r="DX196" i="1"/>
  <c r="CE202" i="1" l="1"/>
  <c r="CC203" i="1"/>
  <c r="CD203" i="1" s="1"/>
  <c r="BT200" i="1"/>
  <c r="BD196" i="1"/>
  <c r="BG196" i="1" s="1"/>
  <c r="AU197" i="1"/>
  <c r="DW196" i="1"/>
  <c r="DZ196" i="1" s="1"/>
  <c r="DV197" i="1"/>
  <c r="EG196" i="1"/>
  <c r="CG203" i="1" l="1"/>
  <c r="BS200" i="1"/>
  <c r="BC197" i="1"/>
  <c r="BF197" i="1" s="1"/>
  <c r="AT197" i="1"/>
  <c r="EE197" i="1"/>
  <c r="EF196" i="1"/>
  <c r="EI196" i="1" s="1"/>
  <c r="DY197" i="1"/>
  <c r="CF203" i="1" l="1"/>
  <c r="BR200" i="1"/>
  <c r="BP201" i="1"/>
  <c r="BQ201" i="1" s="1"/>
  <c r="BE197" i="1"/>
  <c r="BB198" i="1" s="1"/>
  <c r="AS197" i="1"/>
  <c r="AV197" i="1" s="1"/>
  <c r="AR198" i="1"/>
  <c r="DX197" i="1"/>
  <c r="EH197" i="1"/>
  <c r="CE203" i="1" l="1"/>
  <c r="CC204" i="1"/>
  <c r="CD204" i="1" s="1"/>
  <c r="BT201" i="1"/>
  <c r="BD197" i="1"/>
  <c r="BG197" i="1" s="1"/>
  <c r="AU198" i="1"/>
  <c r="EG197" i="1"/>
  <c r="DW197" i="1"/>
  <c r="DZ197" i="1" s="1"/>
  <c r="DV198" i="1"/>
  <c r="CG204" i="1" l="1"/>
  <c r="BS201" i="1"/>
  <c r="BC198" i="1"/>
  <c r="BF198" i="1" s="1"/>
  <c r="AT198" i="1"/>
  <c r="DY198" i="1"/>
  <c r="EE198" i="1"/>
  <c r="EF197" i="1"/>
  <c r="EI197" i="1" s="1"/>
  <c r="CF204" i="1" l="1"/>
  <c r="BR201" i="1"/>
  <c r="BP202" i="1"/>
  <c r="BQ202" i="1" s="1"/>
  <c r="BE198" i="1"/>
  <c r="BB199" i="1" s="1"/>
  <c r="AR199" i="1"/>
  <c r="AS198" i="1"/>
  <c r="AV198" i="1" s="1"/>
  <c r="EH198" i="1"/>
  <c r="DX198" i="1"/>
  <c r="CE204" i="1" l="1"/>
  <c r="CC205" i="1"/>
  <c r="CD205" i="1" s="1"/>
  <c r="BT202" i="1"/>
  <c r="BD198" i="1"/>
  <c r="BG198" i="1" s="1"/>
  <c r="AU199" i="1"/>
  <c r="DW198" i="1"/>
  <c r="DZ198" i="1" s="1"/>
  <c r="DV199" i="1"/>
  <c r="EG198" i="1"/>
  <c r="CG205" i="1" l="1"/>
  <c r="BS202" i="1"/>
  <c r="BC199" i="1"/>
  <c r="BF199" i="1" s="1"/>
  <c r="AT199" i="1"/>
  <c r="EF198" i="1"/>
  <c r="EI198" i="1" s="1"/>
  <c r="EE199" i="1"/>
  <c r="DY199" i="1"/>
  <c r="DX199" i="1" s="1"/>
  <c r="CF205" i="1" l="1"/>
  <c r="CC95" i="1"/>
  <c r="BR202" i="1"/>
  <c r="BP203" i="1"/>
  <c r="BQ203" i="1" s="1"/>
  <c r="BE199" i="1"/>
  <c r="BB200" i="1" s="1"/>
  <c r="AR200" i="1"/>
  <c r="AS199" i="1"/>
  <c r="AV199" i="1" s="1"/>
  <c r="DW199" i="1"/>
  <c r="DZ199" i="1" s="1"/>
  <c r="DV200" i="1"/>
  <c r="DY200" i="1" s="1"/>
  <c r="EH199" i="1"/>
  <c r="CE205" i="1" l="1"/>
  <c r="CC206" i="1"/>
  <c r="CD206" i="1" s="1"/>
  <c r="BT203" i="1"/>
  <c r="BD199" i="1"/>
  <c r="BG199" i="1" s="1"/>
  <c r="AU200" i="1"/>
  <c r="EG199" i="1"/>
  <c r="DX200" i="1"/>
  <c r="CG206" i="1" l="1"/>
  <c r="CJ95" i="1"/>
  <c r="BS203" i="1"/>
  <c r="BC200" i="1"/>
  <c r="BF200" i="1" s="1"/>
  <c r="AT200" i="1"/>
  <c r="DW200" i="1"/>
  <c r="DZ200" i="1" s="1"/>
  <c r="DV201" i="1"/>
  <c r="EF199" i="1"/>
  <c r="EI199" i="1" s="1"/>
  <c r="EE200" i="1"/>
  <c r="CF206" i="1" l="1"/>
  <c r="CG95" i="1"/>
  <c r="BR203" i="1"/>
  <c r="BP204" i="1"/>
  <c r="BE200" i="1"/>
  <c r="BB201" i="1" s="1"/>
  <c r="AS200" i="1"/>
  <c r="AV200" i="1" s="1"/>
  <c r="AR201" i="1"/>
  <c r="EH200" i="1"/>
  <c r="DY201" i="1"/>
  <c r="CC207" i="1" l="1"/>
  <c r="CD207" i="1" s="1"/>
  <c r="CE206" i="1"/>
  <c r="CE95" i="1"/>
  <c r="BP95" i="1"/>
  <c r="CQ95" i="1"/>
  <c r="BQ204" i="1"/>
  <c r="BD200" i="1"/>
  <c r="BG200" i="1" s="1"/>
  <c r="AU201" i="1"/>
  <c r="DX201" i="1"/>
  <c r="EG200" i="1"/>
  <c r="CG207" i="1" l="1"/>
  <c r="BT204" i="1"/>
  <c r="BS204" i="1" s="1"/>
  <c r="CW95" i="1" s="1"/>
  <c r="BC201" i="1"/>
  <c r="BF201" i="1" s="1"/>
  <c r="AT201" i="1"/>
  <c r="EF200" i="1"/>
  <c r="EI200" i="1" s="1"/>
  <c r="EE201" i="1"/>
  <c r="DW201" i="1"/>
  <c r="DZ201" i="1" s="1"/>
  <c r="DV202" i="1"/>
  <c r="CF207" i="1" l="1"/>
  <c r="BR204" i="1"/>
  <c r="BT95" i="1"/>
  <c r="BP205" i="1"/>
  <c r="BQ205" i="1" s="1"/>
  <c r="BT205" i="1" s="1"/>
  <c r="BW95" i="1"/>
  <c r="BE201" i="1"/>
  <c r="BB202" i="1" s="1"/>
  <c r="AR202" i="1"/>
  <c r="AS201" i="1"/>
  <c r="AV201" i="1" s="1"/>
  <c r="DY202" i="1"/>
  <c r="EH201" i="1"/>
  <c r="EG201" i="1" s="1"/>
  <c r="CE207" i="1" l="1"/>
  <c r="CC208" i="1"/>
  <c r="CD208" i="1" s="1"/>
  <c r="BR95" i="1"/>
  <c r="CT95" i="1"/>
  <c r="BS205" i="1"/>
  <c r="BD201" i="1"/>
  <c r="BG201" i="1" s="1"/>
  <c r="AU202" i="1"/>
  <c r="EF201" i="1"/>
  <c r="EI201" i="1" s="1"/>
  <c r="EE202" i="1"/>
  <c r="EH202" i="1" s="1"/>
  <c r="DX202" i="1"/>
  <c r="CG208" i="1" l="1"/>
  <c r="BR205" i="1"/>
  <c r="BP206" i="1"/>
  <c r="BQ206" i="1" s="1"/>
  <c r="BC202" i="1"/>
  <c r="BF202" i="1" s="1"/>
  <c r="AT202" i="1"/>
  <c r="DW202" i="1"/>
  <c r="DZ202" i="1" s="1"/>
  <c r="DV203" i="1"/>
  <c r="EG202" i="1"/>
  <c r="CF208" i="1" l="1"/>
  <c r="BT206" i="1"/>
  <c r="BE202" i="1"/>
  <c r="BB203" i="1" s="1"/>
  <c r="AR203" i="1"/>
  <c r="AS202" i="1"/>
  <c r="AV202" i="1" s="1"/>
  <c r="EF202" i="1"/>
  <c r="EI202" i="1" s="1"/>
  <c r="EE203" i="1"/>
  <c r="DY203" i="1"/>
  <c r="CC209" i="1" l="1"/>
  <c r="CD209" i="1" s="1"/>
  <c r="CE208" i="1"/>
  <c r="BS206" i="1"/>
  <c r="BD202" i="1"/>
  <c r="BG202" i="1" s="1"/>
  <c r="AU203" i="1"/>
  <c r="DX203" i="1"/>
  <c r="EH203" i="1"/>
  <c r="CG209" i="1" l="1"/>
  <c r="BP207" i="1"/>
  <c r="BQ207" i="1" s="1"/>
  <c r="BR206" i="1"/>
  <c r="BC203" i="1"/>
  <c r="BF203" i="1" s="1"/>
  <c r="AT203" i="1"/>
  <c r="EG203" i="1"/>
  <c r="DW203" i="1"/>
  <c r="DZ203" i="1" s="1"/>
  <c r="DV204" i="1"/>
  <c r="CF209" i="1" l="1"/>
  <c r="BT207" i="1"/>
  <c r="BE203" i="1"/>
  <c r="BB204" i="1" s="1"/>
  <c r="AR204" i="1"/>
  <c r="AS203" i="1"/>
  <c r="AV203" i="1" s="1"/>
  <c r="DY204" i="1"/>
  <c r="EF203" i="1"/>
  <c r="EI203" i="1" s="1"/>
  <c r="EE204" i="1"/>
  <c r="CE209" i="1" l="1"/>
  <c r="CC210" i="1"/>
  <c r="CD210" i="1" s="1"/>
  <c r="BS207" i="1"/>
  <c r="BD203" i="1"/>
  <c r="BG203" i="1" s="1"/>
  <c r="AU204" i="1"/>
  <c r="EH204" i="1"/>
  <c r="DY95" i="1"/>
  <c r="DX204" i="1"/>
  <c r="CG210" i="1" l="1"/>
  <c r="BV95" i="1"/>
  <c r="BI95" i="1"/>
  <c r="CI95" i="1"/>
  <c r="AU95" i="1"/>
  <c r="BC95" i="1"/>
  <c r="CP95" i="1"/>
  <c r="BR207" i="1"/>
  <c r="BP208" i="1"/>
  <c r="BQ208" i="1" s="1"/>
  <c r="BC204" i="1"/>
  <c r="BF204" i="1" s="1"/>
  <c r="BJ95" i="1" s="1"/>
  <c r="AT204" i="1"/>
  <c r="DW204" i="1"/>
  <c r="DX95" i="1"/>
  <c r="DV205" i="1"/>
  <c r="EH95" i="1"/>
  <c r="EG204" i="1"/>
  <c r="CF210" i="1" l="1"/>
  <c r="BS95" i="1"/>
  <c r="CF95" i="1"/>
  <c r="BF95" i="1"/>
  <c r="CU95" i="1"/>
  <c r="AT95" i="1"/>
  <c r="BT208" i="1"/>
  <c r="BE204" i="1"/>
  <c r="AS204" i="1"/>
  <c r="AV204" i="1" s="1"/>
  <c r="AR205" i="1"/>
  <c r="DY205" i="1"/>
  <c r="EE205" i="1"/>
  <c r="EF204" i="1"/>
  <c r="EG95" i="1"/>
  <c r="DZ204" i="1"/>
  <c r="DZ95" i="1" s="1"/>
  <c r="DW95" i="1"/>
  <c r="CV95" i="1" l="1"/>
  <c r="BB205" i="1"/>
  <c r="CE210" i="1"/>
  <c r="CC211" i="1"/>
  <c r="CD211" i="1" s="1"/>
  <c r="BS208" i="1"/>
  <c r="BG95" i="1"/>
  <c r="BD204" i="1"/>
  <c r="AU205" i="1"/>
  <c r="EF95" i="1"/>
  <c r="EI204" i="1"/>
  <c r="EI95" i="1" s="1"/>
  <c r="EH205" i="1"/>
  <c r="EG205" i="1" s="1"/>
  <c r="DX205" i="1"/>
  <c r="CG211" i="1" l="1"/>
  <c r="BG204" i="1"/>
  <c r="CS95" i="1"/>
  <c r="BR208" i="1"/>
  <c r="BP209" i="1"/>
  <c r="BQ209" i="1" s="1"/>
  <c r="BE95" i="1"/>
  <c r="BC205" i="1"/>
  <c r="BF205" i="1" s="1"/>
  <c r="AT205" i="1"/>
  <c r="EE206" i="1"/>
  <c r="EH206" i="1" s="1"/>
  <c r="EF205" i="1"/>
  <c r="EI205" i="1" s="1"/>
  <c r="DW205" i="1"/>
  <c r="DZ205" i="1" s="1"/>
  <c r="DZ96" i="1" s="1"/>
  <c r="DV206" i="1"/>
  <c r="CF211" i="1" l="1"/>
  <c r="BT209" i="1"/>
  <c r="BS209" i="1" s="1"/>
  <c r="BE205" i="1"/>
  <c r="BB206" i="1" s="1"/>
  <c r="AS205" i="1"/>
  <c r="AV205" i="1" s="1"/>
  <c r="AR206" i="1"/>
  <c r="DY206" i="1"/>
  <c r="EG206" i="1"/>
  <c r="CE211" i="1" l="1"/>
  <c r="CC212" i="1"/>
  <c r="CD212" i="1" s="1"/>
  <c r="BP210" i="1"/>
  <c r="BQ210" i="1" s="1"/>
  <c r="BR209" i="1"/>
  <c r="BD205" i="1"/>
  <c r="BG205" i="1" s="1"/>
  <c r="AU206" i="1"/>
  <c r="EF206" i="1"/>
  <c r="EI206" i="1" s="1"/>
  <c r="EE207" i="1"/>
  <c r="DX206" i="1"/>
  <c r="CG212" i="1" l="1"/>
  <c r="BT210" i="1"/>
  <c r="BC206" i="1"/>
  <c r="BF206" i="1" s="1"/>
  <c r="AT206" i="1"/>
  <c r="EH207" i="1"/>
  <c r="DW206" i="1"/>
  <c r="DZ206" i="1" s="1"/>
  <c r="DV207" i="1"/>
  <c r="CF212" i="1" l="1"/>
  <c r="BS210" i="1"/>
  <c r="BE206" i="1"/>
  <c r="BB207" i="1" s="1"/>
  <c r="AR207" i="1"/>
  <c r="AS206" i="1"/>
  <c r="AV206" i="1" s="1"/>
  <c r="DY207" i="1"/>
  <c r="EG207" i="1"/>
  <c r="CC213" i="1" l="1"/>
  <c r="CD213" i="1" s="1"/>
  <c r="CE212" i="1"/>
  <c r="BR210" i="1"/>
  <c r="BP211" i="1"/>
  <c r="BQ211" i="1" s="1"/>
  <c r="BD206" i="1"/>
  <c r="BG206" i="1" s="1"/>
  <c r="AU207" i="1"/>
  <c r="EE208" i="1"/>
  <c r="EF207" i="1"/>
  <c r="EI207" i="1" s="1"/>
  <c r="DX207" i="1"/>
  <c r="CG213" i="1" l="1"/>
  <c r="BT211" i="1"/>
  <c r="BC207" i="1"/>
  <c r="BF207" i="1" s="1"/>
  <c r="AT207" i="1"/>
  <c r="DW207" i="1"/>
  <c r="DZ207" i="1" s="1"/>
  <c r="DV208" i="1"/>
  <c r="EH208" i="1"/>
  <c r="CF213" i="1" l="1"/>
  <c r="BS211" i="1"/>
  <c r="BE207" i="1"/>
  <c r="BB208" i="1" s="1"/>
  <c r="AS207" i="1"/>
  <c r="AV207" i="1" s="1"/>
  <c r="AR208" i="1"/>
  <c r="DY208" i="1"/>
  <c r="EG208" i="1"/>
  <c r="CE213" i="1" l="1"/>
  <c r="CC214" i="1"/>
  <c r="CD214" i="1" s="1"/>
  <c r="BR211" i="1"/>
  <c r="BP212" i="1"/>
  <c r="BQ212" i="1" s="1"/>
  <c r="BD207" i="1"/>
  <c r="BG207" i="1" s="1"/>
  <c r="AU208" i="1"/>
  <c r="EE209" i="1"/>
  <c r="EF208" i="1"/>
  <c r="EI208" i="1" s="1"/>
  <c r="DX208" i="1"/>
  <c r="CG214" i="1" l="1"/>
  <c r="BT212" i="1"/>
  <c r="BC208" i="1"/>
  <c r="BF208" i="1" s="1"/>
  <c r="AT208" i="1"/>
  <c r="DW208" i="1"/>
  <c r="DZ208" i="1" s="1"/>
  <c r="DV209" i="1"/>
  <c r="EH209" i="1"/>
  <c r="CF214" i="1" l="1"/>
  <c r="BS212" i="1"/>
  <c r="BE208" i="1"/>
  <c r="BB209" i="1" s="1"/>
  <c r="AR209" i="1"/>
  <c r="AS208" i="1"/>
  <c r="AV208" i="1" s="1"/>
  <c r="EG209" i="1"/>
  <c r="DY209" i="1"/>
  <c r="CE214" i="1" l="1"/>
  <c r="CC215" i="1"/>
  <c r="CD215" i="1" s="1"/>
  <c r="BR212" i="1"/>
  <c r="BP213" i="1"/>
  <c r="BQ213" i="1" s="1"/>
  <c r="BD208" i="1"/>
  <c r="BG208" i="1" s="1"/>
  <c r="AU209" i="1"/>
  <c r="DX209" i="1"/>
  <c r="EF209" i="1"/>
  <c r="EI209" i="1" s="1"/>
  <c r="EE210" i="1"/>
  <c r="CG215" i="1" l="1"/>
  <c r="BT213" i="1"/>
  <c r="BC209" i="1"/>
  <c r="BF209" i="1" s="1"/>
  <c r="BE209" i="1" s="1"/>
  <c r="BB210" i="1" s="1"/>
  <c r="AT209" i="1"/>
  <c r="EH210" i="1"/>
  <c r="DW209" i="1"/>
  <c r="DZ209" i="1" s="1"/>
  <c r="DV210" i="1"/>
  <c r="CF215" i="1" l="1"/>
  <c r="BS213" i="1"/>
  <c r="BD209" i="1"/>
  <c r="BG209" i="1" s="1"/>
  <c r="AS209" i="1"/>
  <c r="AV209" i="1" s="1"/>
  <c r="AR210" i="1"/>
  <c r="DY210" i="1"/>
  <c r="EG210" i="1"/>
  <c r="CE215" i="1" l="1"/>
  <c r="CC216" i="1"/>
  <c r="CD216" i="1" s="1"/>
  <c r="CC96" i="1"/>
  <c r="BP214" i="1"/>
  <c r="BQ214" i="1" s="1"/>
  <c r="BR213" i="1"/>
  <c r="AU210" i="1"/>
  <c r="EF210" i="1"/>
  <c r="EI210" i="1" s="1"/>
  <c r="EE211" i="1"/>
  <c r="DX210" i="1"/>
  <c r="CG216" i="1" l="1"/>
  <c r="BP96" i="1"/>
  <c r="CQ96" i="1"/>
  <c r="BT214" i="1"/>
  <c r="BC210" i="1"/>
  <c r="BF210" i="1" s="1"/>
  <c r="AT210" i="1"/>
  <c r="DW210" i="1"/>
  <c r="DZ210" i="1" s="1"/>
  <c r="DV211" i="1"/>
  <c r="EH211" i="1"/>
  <c r="EG211" i="1" s="1"/>
  <c r="CF216" i="1" l="1"/>
  <c r="CJ96" i="1"/>
  <c r="BW96" i="1"/>
  <c r="BS214" i="1"/>
  <c r="CW96" i="1" s="1"/>
  <c r="BE210" i="1"/>
  <c r="BB211" i="1" s="1"/>
  <c r="AR211" i="1"/>
  <c r="AS210" i="1"/>
  <c r="AV210" i="1" s="1"/>
  <c r="EF211" i="1"/>
  <c r="EI211" i="1" s="1"/>
  <c r="EE212" i="1"/>
  <c r="EH212" i="1" s="1"/>
  <c r="DY211" i="1"/>
  <c r="CC217" i="1" l="1"/>
  <c r="CD217" i="1" s="1"/>
  <c r="CE216" i="1"/>
  <c r="CG96" i="1"/>
  <c r="BR214" i="1"/>
  <c r="BT96" i="1"/>
  <c r="BP215" i="1"/>
  <c r="BQ215" i="1" s="1"/>
  <c r="BD210" i="1"/>
  <c r="BG210" i="1" s="1"/>
  <c r="AU211" i="1"/>
  <c r="DX211" i="1"/>
  <c r="EG212" i="1"/>
  <c r="CG217" i="1" l="1"/>
  <c r="CE96" i="1"/>
  <c r="BR96" i="1"/>
  <c r="CT96" i="1"/>
  <c r="BT215" i="1"/>
  <c r="BC211" i="1"/>
  <c r="BF211" i="1" s="1"/>
  <c r="AT211" i="1"/>
  <c r="EE213" i="1"/>
  <c r="EF212" i="1"/>
  <c r="EI212" i="1" s="1"/>
  <c r="DW211" i="1"/>
  <c r="DZ211" i="1" s="1"/>
  <c r="DV212" i="1"/>
  <c r="CF217" i="1" l="1"/>
  <c r="BS215" i="1"/>
  <c r="BE211" i="1"/>
  <c r="BB212" i="1" s="1"/>
  <c r="AR212" i="1"/>
  <c r="AS211" i="1"/>
  <c r="AV211" i="1" s="1"/>
  <c r="DY212" i="1"/>
  <c r="EH213" i="1"/>
  <c r="CC218" i="1" l="1"/>
  <c r="CD218" i="1" s="1"/>
  <c r="CE217" i="1"/>
  <c r="BR215" i="1"/>
  <c r="BP216" i="1"/>
  <c r="BQ216" i="1" s="1"/>
  <c r="BD211" i="1"/>
  <c r="BG211" i="1" s="1"/>
  <c r="AU212" i="1"/>
  <c r="EG213" i="1"/>
  <c r="DX212" i="1"/>
  <c r="CG218" i="1" l="1"/>
  <c r="BT216" i="1"/>
  <c r="BC212" i="1"/>
  <c r="BF212" i="1" s="1"/>
  <c r="AT212" i="1"/>
  <c r="DW212" i="1"/>
  <c r="DZ212" i="1" s="1"/>
  <c r="DV213" i="1"/>
  <c r="EE214" i="1"/>
  <c r="EF213" i="1"/>
  <c r="EI213" i="1" s="1"/>
  <c r="CF218" i="1" l="1"/>
  <c r="BS216" i="1"/>
  <c r="BE212" i="1"/>
  <c r="BB213" i="1" s="1"/>
  <c r="AS212" i="1"/>
  <c r="AV212" i="1" s="1"/>
  <c r="AR213" i="1"/>
  <c r="DY213" i="1"/>
  <c r="EH214" i="1"/>
  <c r="EG214" i="1" s="1"/>
  <c r="CE218" i="1" l="1"/>
  <c r="CC219" i="1"/>
  <c r="CD219" i="1" s="1"/>
  <c r="BR216" i="1"/>
  <c r="BP217" i="1"/>
  <c r="BQ217" i="1" s="1"/>
  <c r="BD212" i="1"/>
  <c r="BG212" i="1" s="1"/>
  <c r="AU213" i="1"/>
  <c r="EF214" i="1"/>
  <c r="EG96" i="1"/>
  <c r="EE215" i="1"/>
  <c r="EH215" i="1" s="1"/>
  <c r="EH96" i="1"/>
  <c r="DX213" i="1"/>
  <c r="CG219" i="1" l="1"/>
  <c r="BT217" i="1"/>
  <c r="BC213" i="1"/>
  <c r="BF213" i="1" s="1"/>
  <c r="BE213" i="1" s="1"/>
  <c r="BB214" i="1" s="1"/>
  <c r="AT213" i="1"/>
  <c r="DW213" i="1"/>
  <c r="DZ213" i="1" s="1"/>
  <c r="DV214" i="1"/>
  <c r="EG215" i="1"/>
  <c r="EF96" i="1"/>
  <c r="EI214" i="1"/>
  <c r="EI96" i="1" s="1"/>
  <c r="CF219" i="1" l="1"/>
  <c r="BC96" i="1"/>
  <c r="CP96" i="1"/>
  <c r="BS217" i="1"/>
  <c r="BD213" i="1"/>
  <c r="BG213" i="1" s="1"/>
  <c r="AS213" i="1"/>
  <c r="AV213" i="1" s="1"/>
  <c r="AR214" i="1"/>
  <c r="EF215" i="1"/>
  <c r="EI215" i="1" s="1"/>
  <c r="EE216" i="1"/>
  <c r="DY214" i="1"/>
  <c r="CC220" i="1" l="1"/>
  <c r="CD220" i="1" s="1"/>
  <c r="CE219" i="1"/>
  <c r="BR217" i="1"/>
  <c r="BP218" i="1"/>
  <c r="BQ218" i="1" s="1"/>
  <c r="AU214" i="1"/>
  <c r="DY96" i="1"/>
  <c r="DX214" i="1"/>
  <c r="EH216" i="1"/>
  <c r="CG220" i="1" l="1"/>
  <c r="BV96" i="1"/>
  <c r="CI96" i="1"/>
  <c r="AU96" i="1"/>
  <c r="BI96" i="1"/>
  <c r="BT218" i="1"/>
  <c r="BC214" i="1"/>
  <c r="BF214" i="1" s="1"/>
  <c r="BJ96" i="1" s="1"/>
  <c r="AT214" i="1"/>
  <c r="EG216" i="1"/>
  <c r="DV215" i="1"/>
  <c r="DW214" i="1"/>
  <c r="DX96" i="1"/>
  <c r="CF220" i="1" l="1"/>
  <c r="AT96" i="1"/>
  <c r="CF96" i="1"/>
  <c r="CU96" i="1"/>
  <c r="BF96" i="1"/>
  <c r="BS96" i="1"/>
  <c r="BS218" i="1"/>
  <c r="BE214" i="1"/>
  <c r="AR215" i="1"/>
  <c r="AS214" i="1"/>
  <c r="AV214" i="1" s="1"/>
  <c r="DW96" i="1"/>
  <c r="DZ214" i="1"/>
  <c r="DY215" i="1"/>
  <c r="EE217" i="1"/>
  <c r="EF216" i="1"/>
  <c r="EI216" i="1" s="1"/>
  <c r="CV96" i="1" l="1"/>
  <c r="BB215" i="1"/>
  <c r="CC221" i="1"/>
  <c r="CD221" i="1" s="1"/>
  <c r="CE220" i="1"/>
  <c r="BP219" i="1"/>
  <c r="BQ219" i="1" s="1"/>
  <c r="BR218" i="1"/>
  <c r="BG96" i="1"/>
  <c r="BD214" i="1"/>
  <c r="BG214" i="1" s="1"/>
  <c r="AU215" i="1"/>
  <c r="EH217" i="1"/>
  <c r="DX215" i="1"/>
  <c r="CG221" i="1" l="1"/>
  <c r="BE96" i="1"/>
  <c r="CS96" i="1"/>
  <c r="BT219" i="1"/>
  <c r="AT215" i="1"/>
  <c r="DW215" i="1"/>
  <c r="DZ215" i="1" s="1"/>
  <c r="DV216" i="1"/>
  <c r="EG217" i="1"/>
  <c r="CF221" i="1" l="1"/>
  <c r="BS219" i="1"/>
  <c r="BC215" i="1"/>
  <c r="AS215" i="1"/>
  <c r="AV215" i="1" s="1"/>
  <c r="AR216" i="1"/>
  <c r="EF217" i="1"/>
  <c r="EI217" i="1" s="1"/>
  <c r="EE218" i="1"/>
  <c r="DY216" i="1"/>
  <c r="CC222" i="1" l="1"/>
  <c r="CD222" i="1" s="1"/>
  <c r="CE221" i="1"/>
  <c r="BR219" i="1"/>
  <c r="BP220" i="1"/>
  <c r="BQ220" i="1" s="1"/>
  <c r="BF215" i="1"/>
  <c r="BE215" i="1" s="1"/>
  <c r="BB216" i="1" s="1"/>
  <c r="AU216" i="1"/>
  <c r="DX216" i="1"/>
  <c r="EH218" i="1"/>
  <c r="CG222" i="1" l="1"/>
  <c r="BT220" i="1"/>
  <c r="BD215" i="1"/>
  <c r="BG215" i="1" s="1"/>
  <c r="AT216" i="1"/>
  <c r="EG218" i="1"/>
  <c r="DW216" i="1"/>
  <c r="DZ216" i="1" s="1"/>
  <c r="DV217" i="1"/>
  <c r="CF222" i="1" l="1"/>
  <c r="BS220" i="1"/>
  <c r="BC216" i="1"/>
  <c r="AR217" i="1"/>
  <c r="AS216" i="1"/>
  <c r="AV216" i="1" s="1"/>
  <c r="DY217" i="1"/>
  <c r="EF218" i="1"/>
  <c r="EI218" i="1" s="1"/>
  <c r="EE219" i="1"/>
  <c r="CC223" i="1" l="1"/>
  <c r="CD223" i="1" s="1"/>
  <c r="CE222" i="1"/>
  <c r="BR220" i="1"/>
  <c r="BP221" i="1"/>
  <c r="BQ221" i="1" s="1"/>
  <c r="BF216" i="1"/>
  <c r="BE216" i="1" s="1"/>
  <c r="BB217" i="1" s="1"/>
  <c r="AU217" i="1"/>
  <c r="EH219" i="1"/>
  <c r="EG219" i="1" s="1"/>
  <c r="DX217" i="1"/>
  <c r="CG223" i="1" l="1"/>
  <c r="BT221" i="1"/>
  <c r="BD216" i="1"/>
  <c r="BG216" i="1" s="1"/>
  <c r="AT217" i="1"/>
  <c r="EF219" i="1"/>
  <c r="EI219" i="1" s="1"/>
  <c r="EE220" i="1"/>
  <c r="EH220" i="1" s="1"/>
  <c r="DW217" i="1"/>
  <c r="DZ217" i="1" s="1"/>
  <c r="DV218" i="1"/>
  <c r="CF223" i="1" l="1"/>
  <c r="BS221" i="1"/>
  <c r="BC217" i="1"/>
  <c r="AR218" i="1"/>
  <c r="AS217" i="1"/>
  <c r="AV217" i="1" s="1"/>
  <c r="DY218" i="1"/>
  <c r="EG220" i="1"/>
  <c r="CE223" i="1" l="1"/>
  <c r="CC224" i="1"/>
  <c r="CD224" i="1" s="1"/>
  <c r="BR221" i="1"/>
  <c r="BP222" i="1"/>
  <c r="BQ222" i="1" s="1"/>
  <c r="BF217" i="1"/>
  <c r="BE217" i="1" s="1"/>
  <c r="BB218" i="1" s="1"/>
  <c r="AU218" i="1"/>
  <c r="EE221" i="1"/>
  <c r="EF220" i="1"/>
  <c r="EI220" i="1" s="1"/>
  <c r="DX218" i="1"/>
  <c r="CG224" i="1" l="1"/>
  <c r="BT222" i="1"/>
  <c r="BD217" i="1"/>
  <c r="BG217" i="1" s="1"/>
  <c r="AT218" i="1"/>
  <c r="DV219" i="1"/>
  <c r="DW218" i="1"/>
  <c r="DZ218" i="1" s="1"/>
  <c r="EH221" i="1"/>
  <c r="CF224" i="1" l="1"/>
  <c r="BS222" i="1"/>
  <c r="BC218" i="1"/>
  <c r="AS218" i="1"/>
  <c r="AV218" i="1" s="1"/>
  <c r="AR219" i="1"/>
  <c r="EG221" i="1"/>
  <c r="DY219" i="1"/>
  <c r="CE224" i="1" l="1"/>
  <c r="CC225" i="1"/>
  <c r="CD225" i="1" s="1"/>
  <c r="BR222" i="1"/>
  <c r="BP223" i="1"/>
  <c r="BQ223" i="1" s="1"/>
  <c r="BF218" i="1"/>
  <c r="BE218" i="1" s="1"/>
  <c r="BB219" i="1" s="1"/>
  <c r="AU219" i="1"/>
  <c r="DX219" i="1"/>
  <c r="EE222" i="1"/>
  <c r="EF221" i="1"/>
  <c r="EI221" i="1" s="1"/>
  <c r="CG225" i="1" l="1"/>
  <c r="BT223" i="1"/>
  <c r="BD218" i="1"/>
  <c r="BG218" i="1" s="1"/>
  <c r="AT219" i="1"/>
  <c r="EH222" i="1"/>
  <c r="EG222" i="1" s="1"/>
  <c r="DW219" i="1"/>
  <c r="DZ219" i="1" s="1"/>
  <c r="DV220" i="1"/>
  <c r="CF225" i="1" l="1"/>
  <c r="BS223" i="1"/>
  <c r="BC219" i="1"/>
  <c r="AR220" i="1"/>
  <c r="AS219" i="1"/>
  <c r="AV219" i="1" s="1"/>
  <c r="DY220" i="1"/>
  <c r="EF222" i="1"/>
  <c r="EI222" i="1" s="1"/>
  <c r="EE223" i="1"/>
  <c r="CE225" i="1" l="1"/>
  <c r="CC226" i="1"/>
  <c r="CD226" i="1" s="1"/>
  <c r="BR223" i="1"/>
  <c r="BP224" i="1"/>
  <c r="BQ224" i="1" s="1"/>
  <c r="BF219" i="1"/>
  <c r="BE219" i="1" s="1"/>
  <c r="BB220" i="1" s="1"/>
  <c r="AU220" i="1"/>
  <c r="EH223" i="1"/>
  <c r="DX220" i="1"/>
  <c r="CG226" i="1" l="1"/>
  <c r="BP97" i="1"/>
  <c r="CQ97" i="1"/>
  <c r="BT224" i="1"/>
  <c r="BD219" i="1"/>
  <c r="BG219" i="1" s="1"/>
  <c r="AT220" i="1"/>
  <c r="DW220" i="1"/>
  <c r="DZ220" i="1" s="1"/>
  <c r="DV221" i="1"/>
  <c r="EG223" i="1"/>
  <c r="CF226" i="1" l="1"/>
  <c r="CC97" i="1"/>
  <c r="BW97" i="1"/>
  <c r="BS224" i="1"/>
  <c r="CW97" i="1" s="1"/>
  <c r="BC220" i="1"/>
  <c r="AR221" i="1"/>
  <c r="AS220" i="1"/>
  <c r="AV220" i="1" s="1"/>
  <c r="EE224" i="1"/>
  <c r="EF223" i="1"/>
  <c r="EI223" i="1" s="1"/>
  <c r="DY221" i="1"/>
  <c r="CE226" i="1" l="1"/>
  <c r="CC227" i="1"/>
  <c r="CD227" i="1" s="1"/>
  <c r="BR224" i="1"/>
  <c r="BP225" i="1"/>
  <c r="BQ225" i="1" s="1"/>
  <c r="BT97" i="1"/>
  <c r="BF220" i="1"/>
  <c r="BE220" i="1" s="1"/>
  <c r="BB221" i="1" s="1"/>
  <c r="AU221" i="1"/>
  <c r="DX221" i="1"/>
  <c r="EH224" i="1"/>
  <c r="CG227" i="1" l="1"/>
  <c r="CJ97" i="1"/>
  <c r="BR97" i="1"/>
  <c r="CT97" i="1"/>
  <c r="BT225" i="1"/>
  <c r="BD220" i="1"/>
  <c r="BG220" i="1" s="1"/>
  <c r="AT221" i="1"/>
  <c r="EH97" i="1"/>
  <c r="EG224" i="1"/>
  <c r="DW221" i="1"/>
  <c r="DZ221" i="1" s="1"/>
  <c r="DV222" i="1"/>
  <c r="CF227" i="1" l="1"/>
  <c r="CG97" i="1"/>
  <c r="BS225" i="1"/>
  <c r="BC221" i="1"/>
  <c r="AS221" i="1"/>
  <c r="AV221" i="1" s="1"/>
  <c r="AR222" i="1"/>
  <c r="DY222" i="1"/>
  <c r="DX222" i="1" s="1"/>
  <c r="EF224" i="1"/>
  <c r="EG97" i="1"/>
  <c r="EE225" i="1"/>
  <c r="CC228" i="1" l="1"/>
  <c r="CD228" i="1" s="1"/>
  <c r="CE227" i="1"/>
  <c r="CE97" i="1"/>
  <c r="BR225" i="1"/>
  <c r="BP226" i="1"/>
  <c r="BQ226" i="1" s="1"/>
  <c r="BF221" i="1"/>
  <c r="BE221" i="1" s="1"/>
  <c r="BB222" i="1" s="1"/>
  <c r="AU222" i="1"/>
  <c r="EH225" i="1"/>
  <c r="EG225" i="1" s="1"/>
  <c r="EI224" i="1"/>
  <c r="EI97" i="1" s="1"/>
  <c r="EF97" i="1"/>
  <c r="DW222" i="1"/>
  <c r="DZ222" i="1" s="1"/>
  <c r="DV223" i="1"/>
  <c r="CG228" i="1" l="1"/>
  <c r="BT226" i="1"/>
  <c r="BD221" i="1"/>
  <c r="BG221" i="1" s="1"/>
  <c r="AT222" i="1"/>
  <c r="EE226" i="1"/>
  <c r="EF225" i="1"/>
  <c r="EI225" i="1" s="1"/>
  <c r="DY223" i="1"/>
  <c r="CF228" i="1" l="1"/>
  <c r="BS226" i="1"/>
  <c r="BC222" i="1"/>
  <c r="AS222" i="1"/>
  <c r="AV222" i="1" s="1"/>
  <c r="AR223" i="1"/>
  <c r="EH226" i="1"/>
  <c r="DX223" i="1"/>
  <c r="CE228" i="1" l="1"/>
  <c r="CC229" i="1"/>
  <c r="CD229" i="1" s="1"/>
  <c r="BR226" i="1"/>
  <c r="BP227" i="1"/>
  <c r="BQ227" i="1" s="1"/>
  <c r="BF222" i="1"/>
  <c r="BE222" i="1" s="1"/>
  <c r="BB223" i="1" s="1"/>
  <c r="AU223" i="1"/>
  <c r="DV224" i="1"/>
  <c r="DW223" i="1"/>
  <c r="DZ223" i="1" s="1"/>
  <c r="EG226" i="1"/>
  <c r="CG229" i="1" l="1"/>
  <c r="BT227" i="1"/>
  <c r="BD222" i="1"/>
  <c r="BG222" i="1" s="1"/>
  <c r="AT223" i="1"/>
  <c r="EE227" i="1"/>
  <c r="EF226" i="1"/>
  <c r="EI226" i="1" s="1"/>
  <c r="DY224" i="1"/>
  <c r="CF229" i="1" l="1"/>
  <c r="BS227" i="1"/>
  <c r="BC223" i="1"/>
  <c r="AR224" i="1"/>
  <c r="AS223" i="1"/>
  <c r="AV223" i="1" s="1"/>
  <c r="DY97" i="1"/>
  <c r="DX224" i="1"/>
  <c r="EH227" i="1"/>
  <c r="CE229" i="1" l="1"/>
  <c r="CC230" i="1"/>
  <c r="CD230" i="1" s="1"/>
  <c r="BR227" i="1"/>
  <c r="BP228" i="1"/>
  <c r="BQ228" i="1" s="1"/>
  <c r="BF223" i="1"/>
  <c r="AU224" i="1"/>
  <c r="EG227" i="1"/>
  <c r="DV225" i="1"/>
  <c r="DW224" i="1"/>
  <c r="DX97" i="1"/>
  <c r="CG230" i="1" l="1"/>
  <c r="BV97" i="1"/>
  <c r="BI97" i="1"/>
  <c r="CI97" i="1"/>
  <c r="AU97" i="1"/>
  <c r="BT228" i="1"/>
  <c r="BE223" i="1"/>
  <c r="BB224" i="1" s="1"/>
  <c r="AT224" i="1"/>
  <c r="DZ224" i="1"/>
  <c r="DZ97" i="1" s="1"/>
  <c r="DW97" i="1"/>
  <c r="DY225" i="1"/>
  <c r="EE228" i="1"/>
  <c r="EF227" i="1"/>
  <c r="EI227" i="1" s="1"/>
  <c r="CF230" i="1" l="1"/>
  <c r="AT97" i="1"/>
  <c r="CF97" i="1"/>
  <c r="BF97" i="1"/>
  <c r="CU97" i="1"/>
  <c r="BS97" i="1"/>
  <c r="BC97" i="1"/>
  <c r="CP97" i="1"/>
  <c r="BS228" i="1"/>
  <c r="BC224" i="1"/>
  <c r="BD223" i="1"/>
  <c r="BG223" i="1" s="1"/>
  <c r="AR225" i="1"/>
  <c r="AS224" i="1"/>
  <c r="AV224" i="1" s="1"/>
  <c r="EH228" i="1"/>
  <c r="DX225" i="1"/>
  <c r="CC231" i="1" l="1"/>
  <c r="CD231" i="1" s="1"/>
  <c r="CE230" i="1"/>
  <c r="BR228" i="1"/>
  <c r="BP229" i="1"/>
  <c r="BQ229" i="1" s="1"/>
  <c r="BF224" i="1"/>
  <c r="BJ97" i="1" s="1"/>
  <c r="AU225" i="1"/>
  <c r="DV226" i="1"/>
  <c r="DW225" i="1"/>
  <c r="DZ225" i="1" s="1"/>
  <c r="EG228" i="1"/>
  <c r="CG231" i="1" l="1"/>
  <c r="CF231" i="1" s="1"/>
  <c r="BT229" i="1"/>
  <c r="BE224" i="1"/>
  <c r="AT225" i="1"/>
  <c r="DY226" i="1"/>
  <c r="DX226" i="1" s="1"/>
  <c r="EF228" i="1"/>
  <c r="EI228" i="1" s="1"/>
  <c r="EE229" i="1"/>
  <c r="CV97" i="1" l="1"/>
  <c r="BB225" i="1"/>
  <c r="CC232" i="1"/>
  <c r="CD232" i="1" s="1"/>
  <c r="CE231" i="1"/>
  <c r="BS229" i="1"/>
  <c r="BG97" i="1"/>
  <c r="BC225" i="1"/>
  <c r="BD224" i="1"/>
  <c r="AS225" i="1"/>
  <c r="AV225" i="1" s="1"/>
  <c r="AR226" i="1"/>
  <c r="EH229" i="1"/>
  <c r="DV227" i="1"/>
  <c r="DW226" i="1"/>
  <c r="DZ226" i="1" s="1"/>
  <c r="CG232" i="1" l="1"/>
  <c r="BE97" i="1"/>
  <c r="CS97" i="1"/>
  <c r="BR229" i="1"/>
  <c r="BP230" i="1"/>
  <c r="BQ230" i="1" s="1"/>
  <c r="BG224" i="1"/>
  <c r="BF225" i="1"/>
  <c r="BE225" i="1" s="1"/>
  <c r="BB226" i="1" s="1"/>
  <c r="AU226" i="1"/>
  <c r="DY227" i="1"/>
  <c r="EG229" i="1"/>
  <c r="CF232" i="1" l="1"/>
  <c r="BT230" i="1"/>
  <c r="BD225" i="1"/>
  <c r="BG225" i="1" s="1"/>
  <c r="AT226" i="1"/>
  <c r="EF229" i="1"/>
  <c r="EI229" i="1" s="1"/>
  <c r="EE230" i="1"/>
  <c r="DX227" i="1"/>
  <c r="CE232" i="1" l="1"/>
  <c r="CC233" i="1"/>
  <c r="CD233" i="1" s="1"/>
  <c r="BS230" i="1"/>
  <c r="BC226" i="1"/>
  <c r="AS226" i="1"/>
  <c r="AV226" i="1" s="1"/>
  <c r="AR227" i="1"/>
  <c r="DW227" i="1"/>
  <c r="DZ227" i="1" s="1"/>
  <c r="DV228" i="1"/>
  <c r="EH230" i="1"/>
  <c r="CG233" i="1" l="1"/>
  <c r="BR230" i="1"/>
  <c r="BP231" i="1"/>
  <c r="BQ231" i="1" s="1"/>
  <c r="BF226" i="1"/>
  <c r="BE226" i="1" s="1"/>
  <c r="BB227" i="1" s="1"/>
  <c r="AU227" i="1"/>
  <c r="EG230" i="1"/>
  <c r="DY228" i="1"/>
  <c r="CF233" i="1" l="1"/>
  <c r="BT231" i="1"/>
  <c r="BD226" i="1"/>
  <c r="BG226" i="1" s="1"/>
  <c r="AT227" i="1"/>
  <c r="DX228" i="1"/>
  <c r="EF230" i="1"/>
  <c r="EI230" i="1" s="1"/>
  <c r="EE231" i="1"/>
  <c r="CE233" i="1" l="1"/>
  <c r="CC234" i="1"/>
  <c r="CD234" i="1" s="1"/>
  <c r="BS231" i="1"/>
  <c r="BC227" i="1"/>
  <c r="AR228" i="1"/>
  <c r="AS227" i="1"/>
  <c r="AV227" i="1" s="1"/>
  <c r="EH231" i="1"/>
  <c r="EG231" i="1" s="1"/>
  <c r="DW228" i="1"/>
  <c r="DZ228" i="1" s="1"/>
  <c r="DV229" i="1"/>
  <c r="CG234" i="1" l="1"/>
  <c r="BR231" i="1"/>
  <c r="BP232" i="1"/>
  <c r="BQ232" i="1" s="1"/>
  <c r="BF227" i="1"/>
  <c r="BE227" i="1" s="1"/>
  <c r="BB228" i="1" s="1"/>
  <c r="AU228" i="1"/>
  <c r="EE232" i="1"/>
  <c r="EH232" i="1" s="1"/>
  <c r="EF231" i="1"/>
  <c r="EI231" i="1" s="1"/>
  <c r="DY229" i="1"/>
  <c r="CF234" i="1" l="1"/>
  <c r="BT232" i="1"/>
  <c r="BD227" i="1"/>
  <c r="BG227" i="1" s="1"/>
  <c r="AT228" i="1"/>
  <c r="DX229" i="1"/>
  <c r="EG232" i="1"/>
  <c r="CC235" i="1" l="1"/>
  <c r="CD235" i="1" s="1"/>
  <c r="CE234" i="1"/>
  <c r="BS232" i="1"/>
  <c r="BC228" i="1"/>
  <c r="AR229" i="1"/>
  <c r="AS228" i="1"/>
  <c r="AV228" i="1" s="1"/>
  <c r="EF232" i="1"/>
  <c r="EI232" i="1" s="1"/>
  <c r="EE233" i="1"/>
  <c r="DW229" i="1"/>
  <c r="DZ229" i="1" s="1"/>
  <c r="DV230" i="1"/>
  <c r="CG235" i="1" l="1"/>
  <c r="BR232" i="1"/>
  <c r="BP233" i="1"/>
  <c r="BQ233" i="1" s="1"/>
  <c r="BF228" i="1"/>
  <c r="BE228" i="1" s="1"/>
  <c r="BB229" i="1" s="1"/>
  <c r="AU229" i="1"/>
  <c r="DY230" i="1"/>
  <c r="DX230" i="1" s="1"/>
  <c r="EH233" i="1"/>
  <c r="CF235" i="1" l="1"/>
  <c r="BT233" i="1"/>
  <c r="BD228" i="1"/>
  <c r="BG228" i="1" s="1"/>
  <c r="AT229" i="1"/>
  <c r="EG233" i="1"/>
  <c r="DV231" i="1"/>
  <c r="DW230" i="1"/>
  <c r="DZ230" i="1" s="1"/>
  <c r="CE235" i="1" l="1"/>
  <c r="CC236" i="1"/>
  <c r="CD236" i="1" s="1"/>
  <c r="BS233" i="1"/>
  <c r="BC229" i="1"/>
  <c r="AR230" i="1"/>
  <c r="AS229" i="1"/>
  <c r="AV229" i="1" s="1"/>
  <c r="DY231" i="1"/>
  <c r="DX231" i="1" s="1"/>
  <c r="EE234" i="1"/>
  <c r="EF233" i="1"/>
  <c r="EI233" i="1" s="1"/>
  <c r="CG236" i="1" l="1"/>
  <c r="BR233" i="1"/>
  <c r="BP234" i="1"/>
  <c r="BQ234" i="1" s="1"/>
  <c r="BF229" i="1"/>
  <c r="BE229" i="1" s="1"/>
  <c r="BB230" i="1" s="1"/>
  <c r="AU230" i="1"/>
  <c r="EH234" i="1"/>
  <c r="DW231" i="1"/>
  <c r="DZ231" i="1" s="1"/>
  <c r="DV232" i="1"/>
  <c r="CF236" i="1" l="1"/>
  <c r="CC98" i="1"/>
  <c r="BP98" i="1"/>
  <c r="CQ98" i="1"/>
  <c r="BT234" i="1"/>
  <c r="BD229" i="1"/>
  <c r="BG229" i="1" s="1"/>
  <c r="AT230" i="1"/>
  <c r="DY232" i="1"/>
  <c r="EH98" i="1"/>
  <c r="EG234" i="1"/>
  <c r="CE236" i="1" l="1"/>
  <c r="CC237" i="1"/>
  <c r="CD237" i="1" s="1"/>
  <c r="BW98" i="1"/>
  <c r="BS234" i="1"/>
  <c r="CW98" i="1" s="1"/>
  <c r="BC230" i="1"/>
  <c r="AR231" i="1"/>
  <c r="AS230" i="1"/>
  <c r="AV230" i="1" s="1"/>
  <c r="EE235" i="1"/>
  <c r="EF234" i="1"/>
  <c r="EG98" i="1"/>
  <c r="DX232" i="1"/>
  <c r="CG237" i="1" l="1"/>
  <c r="CJ98" i="1"/>
  <c r="BR234" i="1"/>
  <c r="BT98" i="1"/>
  <c r="BP235" i="1"/>
  <c r="BQ235" i="1" s="1"/>
  <c r="BF230" i="1"/>
  <c r="BE230" i="1" s="1"/>
  <c r="BB231" i="1" s="1"/>
  <c r="AU231" i="1"/>
  <c r="DV233" i="1"/>
  <c r="DW232" i="1"/>
  <c r="DZ232" i="1" s="1"/>
  <c r="EI234" i="1"/>
  <c r="EI98" i="1" s="1"/>
  <c r="EF98" i="1"/>
  <c r="EH235" i="1"/>
  <c r="CF237" i="1" l="1"/>
  <c r="CG98" i="1"/>
  <c r="BR98" i="1"/>
  <c r="CT98" i="1"/>
  <c r="BT235" i="1"/>
  <c r="BD230" i="1"/>
  <c r="BG230" i="1" s="1"/>
  <c r="BC231" i="1"/>
  <c r="AT231" i="1"/>
  <c r="EG235" i="1"/>
  <c r="DY233" i="1"/>
  <c r="CE237" i="1" l="1"/>
  <c r="CC238" i="1"/>
  <c r="CD238" i="1" s="1"/>
  <c r="CE98" i="1"/>
  <c r="BS235" i="1"/>
  <c r="BF231" i="1"/>
  <c r="BE231" i="1" s="1"/>
  <c r="BB232" i="1" s="1"/>
  <c r="AR232" i="1"/>
  <c r="AS231" i="1"/>
  <c r="AV231" i="1" s="1"/>
  <c r="DX233" i="1"/>
  <c r="EE236" i="1"/>
  <c r="EF235" i="1"/>
  <c r="EI235" i="1" s="1"/>
  <c r="CG238" i="1" l="1"/>
  <c r="BR235" i="1"/>
  <c r="BP236" i="1"/>
  <c r="BQ236" i="1" s="1"/>
  <c r="BD231" i="1"/>
  <c r="BG231" i="1" s="1"/>
  <c r="AU232" i="1"/>
  <c r="AT232" i="1" s="1"/>
  <c r="EH236" i="1"/>
  <c r="EG236" i="1" s="1"/>
  <c r="DW233" i="1"/>
  <c r="DZ233" i="1" s="1"/>
  <c r="DV234" i="1"/>
  <c r="CF238" i="1" l="1"/>
  <c r="BT236" i="1"/>
  <c r="BC232" i="1"/>
  <c r="BF232" i="1" s="1"/>
  <c r="AR233" i="1"/>
  <c r="AU233" i="1" s="1"/>
  <c r="AS232" i="1"/>
  <c r="AV232" i="1" s="1"/>
  <c r="DY234" i="1"/>
  <c r="EF236" i="1"/>
  <c r="EI236" i="1" s="1"/>
  <c r="EE237" i="1"/>
  <c r="EH237" i="1" s="1"/>
  <c r="CC239" i="1" l="1"/>
  <c r="CD239" i="1" s="1"/>
  <c r="CE238" i="1"/>
  <c r="BS236" i="1"/>
  <c r="BE232" i="1"/>
  <c r="BB233" i="1" s="1"/>
  <c r="AT233" i="1"/>
  <c r="EG237" i="1"/>
  <c r="DY98" i="1"/>
  <c r="DX234" i="1"/>
  <c r="CG239" i="1" l="1"/>
  <c r="BR236" i="1"/>
  <c r="BP237" i="1"/>
  <c r="BQ237" i="1" s="1"/>
  <c r="BD232" i="1"/>
  <c r="BG232" i="1" s="1"/>
  <c r="AR234" i="1"/>
  <c r="AS233" i="1"/>
  <c r="AV233" i="1" s="1"/>
  <c r="DV235" i="1"/>
  <c r="DW234" i="1"/>
  <c r="DX98" i="1"/>
  <c r="EE238" i="1"/>
  <c r="EF237" i="1"/>
  <c r="EI237" i="1" s="1"/>
  <c r="CF239" i="1" l="1"/>
  <c r="BT237" i="1"/>
  <c r="BC233" i="1"/>
  <c r="BF233" i="1" s="1"/>
  <c r="BE233" i="1" s="1"/>
  <c r="BB234" i="1" s="1"/>
  <c r="AU234" i="1"/>
  <c r="EH238" i="1"/>
  <c r="DZ234" i="1"/>
  <c r="DZ98" i="1" s="1"/>
  <c r="DW98" i="1"/>
  <c r="DY235" i="1"/>
  <c r="DX235" i="1" s="1"/>
  <c r="CE239" i="1" l="1"/>
  <c r="CC240" i="1"/>
  <c r="CD240" i="1" s="1"/>
  <c r="BI98" i="1"/>
  <c r="CI98" i="1"/>
  <c r="BV98" i="1"/>
  <c r="AU98" i="1"/>
  <c r="BS237" i="1"/>
  <c r="BD233" i="1"/>
  <c r="BG233" i="1" s="1"/>
  <c r="AT234" i="1"/>
  <c r="DV236" i="1"/>
  <c r="DY236" i="1" s="1"/>
  <c r="DW235" i="1"/>
  <c r="DZ235" i="1" s="1"/>
  <c r="EG238" i="1"/>
  <c r="CG240" i="1" l="1"/>
  <c r="BC98" i="1"/>
  <c r="CP98" i="1"/>
  <c r="CF98" i="1"/>
  <c r="CU98" i="1"/>
  <c r="BF98" i="1"/>
  <c r="AT98" i="1"/>
  <c r="BS98" i="1"/>
  <c r="BR237" i="1"/>
  <c r="BP238" i="1"/>
  <c r="BQ238" i="1" s="1"/>
  <c r="AR235" i="1"/>
  <c r="AS234" i="1"/>
  <c r="AV234" i="1" s="1"/>
  <c r="EF238" i="1"/>
  <c r="EI238" i="1" s="1"/>
  <c r="EE239" i="1"/>
  <c r="DX236" i="1"/>
  <c r="CF240" i="1" l="1"/>
  <c r="BT238" i="1"/>
  <c r="BC234" i="1"/>
  <c r="AU235" i="1"/>
  <c r="DW236" i="1"/>
  <c r="DZ236" i="1" s="1"/>
  <c r="DV237" i="1"/>
  <c r="EH239" i="1"/>
  <c r="CC241" i="1" l="1"/>
  <c r="CD241" i="1" s="1"/>
  <c r="CE240" i="1"/>
  <c r="BS238" i="1"/>
  <c r="BF234" i="1"/>
  <c r="BE234" i="1" s="1"/>
  <c r="AT235" i="1"/>
  <c r="DY237" i="1"/>
  <c r="DX237" i="1" s="1"/>
  <c r="EG239" i="1"/>
  <c r="CV98" i="1" l="1"/>
  <c r="BB235" i="1"/>
  <c r="CG241" i="1"/>
  <c r="BR238" i="1"/>
  <c r="BP239" i="1"/>
  <c r="BQ239" i="1" s="1"/>
  <c r="BG98" i="1"/>
  <c r="BJ98" i="1"/>
  <c r="BD234" i="1"/>
  <c r="CS98" i="1" s="1"/>
  <c r="AS235" i="1"/>
  <c r="AV235" i="1" s="1"/>
  <c r="AR236" i="1"/>
  <c r="DW237" i="1"/>
  <c r="DZ237" i="1" s="1"/>
  <c r="DV238" i="1"/>
  <c r="DY238" i="1" s="1"/>
  <c r="EF239" i="1"/>
  <c r="EI239" i="1" s="1"/>
  <c r="EE240" i="1"/>
  <c r="CF241" i="1" l="1"/>
  <c r="BT239" i="1"/>
  <c r="BG234" i="1"/>
  <c r="BE98" i="1"/>
  <c r="BC235" i="1"/>
  <c r="AU236" i="1"/>
  <c r="EH240" i="1"/>
  <c r="DX238" i="1"/>
  <c r="CE241" i="1" l="1"/>
  <c r="CC242" i="1"/>
  <c r="CD242" i="1" s="1"/>
  <c r="BS239" i="1"/>
  <c r="BF235" i="1"/>
  <c r="AT236" i="1"/>
  <c r="DV239" i="1"/>
  <c r="DW238" i="1"/>
  <c r="DZ238" i="1" s="1"/>
  <c r="EG240" i="1"/>
  <c r="CG242" i="1" l="1"/>
  <c r="BR239" i="1"/>
  <c r="BP240" i="1"/>
  <c r="BQ240" i="1" s="1"/>
  <c r="BE235" i="1"/>
  <c r="BB236" i="1" s="1"/>
  <c r="AS236" i="1"/>
  <c r="AV236" i="1" s="1"/>
  <c r="AR237" i="1"/>
  <c r="EF240" i="1"/>
  <c r="EI240" i="1" s="1"/>
  <c r="EE241" i="1"/>
  <c r="DY239" i="1"/>
  <c r="CF242" i="1" l="1"/>
  <c r="BT240" i="1"/>
  <c r="BD235" i="1"/>
  <c r="BG235" i="1" s="1"/>
  <c r="BC236" i="1"/>
  <c r="AU237" i="1"/>
  <c r="DX239" i="1"/>
  <c r="EH241" i="1"/>
  <c r="CE242" i="1" l="1"/>
  <c r="CC243" i="1"/>
  <c r="CD243" i="1" s="1"/>
  <c r="BS240" i="1"/>
  <c r="BF236" i="1"/>
  <c r="AT237" i="1"/>
  <c r="EG241" i="1"/>
  <c r="DW239" i="1"/>
  <c r="DZ239" i="1" s="1"/>
  <c r="DV240" i="1"/>
  <c r="CG243" i="1" l="1"/>
  <c r="BR240" i="1"/>
  <c r="BP241" i="1"/>
  <c r="BQ241" i="1" s="1"/>
  <c r="BE236" i="1"/>
  <c r="BB237" i="1" s="1"/>
  <c r="AS237" i="1"/>
  <c r="AV237" i="1" s="1"/>
  <c r="AR238" i="1"/>
  <c r="DY240" i="1"/>
  <c r="EE242" i="1"/>
  <c r="EF241" i="1"/>
  <c r="EI241" i="1" s="1"/>
  <c r="CF243" i="1" l="1"/>
  <c r="BT241" i="1"/>
  <c r="BD236" i="1"/>
  <c r="BG236" i="1" s="1"/>
  <c r="BC237" i="1"/>
  <c r="AU238" i="1"/>
  <c r="EH242" i="1"/>
  <c r="DX240" i="1"/>
  <c r="CE243" i="1" l="1"/>
  <c r="CC244" i="1"/>
  <c r="CD244" i="1" s="1"/>
  <c r="BS241" i="1"/>
  <c r="BF237" i="1"/>
  <c r="AT238" i="1"/>
  <c r="DW240" i="1"/>
  <c r="DZ240" i="1" s="1"/>
  <c r="DV241" i="1"/>
  <c r="EG242" i="1"/>
  <c r="CG244" i="1" l="1"/>
  <c r="BP242" i="1"/>
  <c r="BQ242" i="1" s="1"/>
  <c r="BR241" i="1"/>
  <c r="BE237" i="1"/>
  <c r="BB238" i="1" s="1"/>
  <c r="AS238" i="1"/>
  <c r="AV238" i="1" s="1"/>
  <c r="AR239" i="1"/>
  <c r="EF242" i="1"/>
  <c r="EI242" i="1" s="1"/>
  <c r="EE243" i="1"/>
  <c r="DY241" i="1"/>
  <c r="CF244" i="1" l="1"/>
  <c r="BT242" i="1"/>
  <c r="BC238" i="1"/>
  <c r="BD237" i="1"/>
  <c r="BG237" i="1" s="1"/>
  <c r="AU239" i="1"/>
  <c r="DX241" i="1"/>
  <c r="EH243" i="1"/>
  <c r="CE244" i="1" l="1"/>
  <c r="CC245" i="1"/>
  <c r="CD245" i="1" s="1"/>
  <c r="BS242" i="1"/>
  <c r="BF238" i="1"/>
  <c r="AT239" i="1"/>
  <c r="EG243" i="1"/>
  <c r="DW241" i="1"/>
  <c r="DZ241" i="1" s="1"/>
  <c r="DV242" i="1"/>
  <c r="CG245" i="1" l="1"/>
  <c r="BR242" i="1"/>
  <c r="BP243" i="1"/>
  <c r="BQ243" i="1" s="1"/>
  <c r="BE238" i="1"/>
  <c r="BB239" i="1" s="1"/>
  <c r="AS239" i="1"/>
  <c r="AV239" i="1" s="1"/>
  <c r="AR240" i="1"/>
  <c r="DY242" i="1"/>
  <c r="EF243" i="1"/>
  <c r="EI243" i="1" s="1"/>
  <c r="EE244" i="1"/>
  <c r="CF245" i="1" l="1"/>
  <c r="BT243" i="1"/>
  <c r="BC239" i="1"/>
  <c r="BF239" i="1" s="1"/>
  <c r="BE239" i="1" s="1"/>
  <c r="BB240" i="1" s="1"/>
  <c r="BD238" i="1"/>
  <c r="BG238" i="1" s="1"/>
  <c r="AU240" i="1"/>
  <c r="EH244" i="1"/>
  <c r="DX242" i="1"/>
  <c r="CC246" i="1" l="1"/>
  <c r="CD246" i="1" s="1"/>
  <c r="CE245" i="1"/>
  <c r="BS243" i="1"/>
  <c r="BD239" i="1"/>
  <c r="BG239" i="1" s="1"/>
  <c r="AT240" i="1"/>
  <c r="DV243" i="1"/>
  <c r="DW242" i="1"/>
  <c r="DZ242" i="1" s="1"/>
  <c r="EH99" i="1"/>
  <c r="EG244" i="1"/>
  <c r="CG246" i="1" l="1"/>
  <c r="BR243" i="1"/>
  <c r="BP244" i="1"/>
  <c r="BQ244" i="1" s="1"/>
  <c r="AR241" i="1"/>
  <c r="AS240" i="1"/>
  <c r="AV240" i="1" s="1"/>
  <c r="EF244" i="1"/>
  <c r="EE245" i="1"/>
  <c r="EG99" i="1"/>
  <c r="DY243" i="1"/>
  <c r="DX243" i="1" s="1"/>
  <c r="CF246" i="1" l="1"/>
  <c r="BP99" i="1"/>
  <c r="CQ99" i="1"/>
  <c r="BT244" i="1"/>
  <c r="BC240" i="1"/>
  <c r="AU241" i="1"/>
  <c r="DV244" i="1"/>
  <c r="DY244" i="1" s="1"/>
  <c r="DW243" i="1"/>
  <c r="DZ243" i="1" s="1"/>
  <c r="EH245" i="1"/>
  <c r="EI244" i="1"/>
  <c r="EI99" i="1" s="1"/>
  <c r="EF99" i="1"/>
  <c r="CC247" i="1" l="1"/>
  <c r="CD247" i="1" s="1"/>
  <c r="CE246" i="1"/>
  <c r="BW99" i="1"/>
  <c r="BS244" i="1"/>
  <c r="CW99" i="1" s="1"/>
  <c r="BF240" i="1"/>
  <c r="AT241" i="1"/>
  <c r="DY99" i="1"/>
  <c r="EG245" i="1"/>
  <c r="DX244" i="1"/>
  <c r="CG247" i="1" l="1"/>
  <c r="CC99" i="1"/>
  <c r="BR244" i="1"/>
  <c r="BT99" i="1"/>
  <c r="BP245" i="1"/>
  <c r="BQ245" i="1" s="1"/>
  <c r="BE240" i="1"/>
  <c r="BB241" i="1" s="1"/>
  <c r="AS241" i="1"/>
  <c r="AV241" i="1" s="1"/>
  <c r="AR242" i="1"/>
  <c r="DV245" i="1"/>
  <c r="DW244" i="1"/>
  <c r="DX99" i="1"/>
  <c r="EF245" i="1"/>
  <c r="EI245" i="1" s="1"/>
  <c r="EE246" i="1"/>
  <c r="CF247" i="1" l="1"/>
  <c r="CG99" i="1"/>
  <c r="CJ99" i="1"/>
  <c r="BR99" i="1"/>
  <c r="CT99" i="1"/>
  <c r="BT245" i="1"/>
  <c r="BD240" i="1"/>
  <c r="BG240" i="1" s="1"/>
  <c r="BC241" i="1"/>
  <c r="AU242" i="1"/>
  <c r="EH246" i="1"/>
  <c r="DW99" i="1"/>
  <c r="DZ244" i="1"/>
  <c r="DZ99" i="1" s="1"/>
  <c r="DY245" i="1"/>
  <c r="CE247" i="1" l="1"/>
  <c r="CC248" i="1"/>
  <c r="CD248" i="1" s="1"/>
  <c r="BS245" i="1"/>
  <c r="BF241" i="1"/>
  <c r="AT242" i="1"/>
  <c r="DX245" i="1"/>
  <c r="EG246" i="1"/>
  <c r="CG248" i="1" l="1"/>
  <c r="CE99" i="1"/>
  <c r="BP246" i="1"/>
  <c r="BQ246" i="1" s="1"/>
  <c r="BR245" i="1"/>
  <c r="BE241" i="1"/>
  <c r="BB242" i="1" s="1"/>
  <c r="AR243" i="1"/>
  <c r="AS242" i="1"/>
  <c r="AV242" i="1" s="1"/>
  <c r="EE247" i="1"/>
  <c r="EF246" i="1"/>
  <c r="EI246" i="1" s="1"/>
  <c r="DW245" i="1"/>
  <c r="DZ245" i="1" s="1"/>
  <c r="DV246" i="1"/>
  <c r="CF248" i="1" l="1"/>
  <c r="BT246" i="1"/>
  <c r="BC242" i="1"/>
  <c r="BF242" i="1" s="1"/>
  <c r="BE242" i="1" s="1"/>
  <c r="BB243" i="1" s="1"/>
  <c r="BD241" i="1"/>
  <c r="BG241" i="1" s="1"/>
  <c r="AU243" i="1"/>
  <c r="DY246" i="1"/>
  <c r="EH247" i="1"/>
  <c r="CC249" i="1" l="1"/>
  <c r="CD249" i="1" s="1"/>
  <c r="CE248" i="1"/>
  <c r="BS246" i="1"/>
  <c r="BD242" i="1"/>
  <c r="BG242" i="1" s="1"/>
  <c r="AT243" i="1"/>
  <c r="EG247" i="1"/>
  <c r="DX246" i="1"/>
  <c r="CG249" i="1" l="1"/>
  <c r="BR246" i="1"/>
  <c r="BP247" i="1"/>
  <c r="BQ247" i="1" s="1"/>
  <c r="AS243" i="1"/>
  <c r="AV243" i="1" s="1"/>
  <c r="AR244" i="1"/>
  <c r="DV247" i="1"/>
  <c r="DW246" i="1"/>
  <c r="DZ246" i="1" s="1"/>
  <c r="EE248" i="1"/>
  <c r="EF247" i="1"/>
  <c r="EI247" i="1" s="1"/>
  <c r="CF249" i="1" l="1"/>
  <c r="BT247" i="1"/>
  <c r="BC243" i="1"/>
  <c r="AU244" i="1"/>
  <c r="EH248" i="1"/>
  <c r="DY247" i="1"/>
  <c r="CE249" i="1" l="1"/>
  <c r="CC250" i="1"/>
  <c r="CD250" i="1" s="1"/>
  <c r="CI99" i="1"/>
  <c r="AU99" i="1"/>
  <c r="BV99" i="1"/>
  <c r="BI99" i="1"/>
  <c r="BS247" i="1"/>
  <c r="BF243" i="1"/>
  <c r="BE243" i="1" s="1"/>
  <c r="BB244" i="1" s="1"/>
  <c r="AT244" i="1"/>
  <c r="DX247" i="1"/>
  <c r="EG248" i="1"/>
  <c r="CG250" i="1" l="1"/>
  <c r="BC99" i="1"/>
  <c r="CP99" i="1"/>
  <c r="CU99" i="1"/>
  <c r="BF99" i="1"/>
  <c r="CF99" i="1"/>
  <c r="AT99" i="1"/>
  <c r="BS99" i="1"/>
  <c r="BR247" i="1"/>
  <c r="BP248" i="1"/>
  <c r="BQ248" i="1" s="1"/>
  <c r="BD243" i="1"/>
  <c r="BG243" i="1" s="1"/>
  <c r="AS244" i="1"/>
  <c r="AV244" i="1" s="1"/>
  <c r="AR245" i="1"/>
  <c r="EF248" i="1"/>
  <c r="EI248" i="1" s="1"/>
  <c r="EE249" i="1"/>
  <c r="DV248" i="1"/>
  <c r="DW247" i="1"/>
  <c r="DZ247" i="1" s="1"/>
  <c r="CF250" i="1" l="1"/>
  <c r="BT248" i="1"/>
  <c r="BC244" i="1"/>
  <c r="BF244" i="1" s="1"/>
  <c r="AU245" i="1"/>
  <c r="DY248" i="1"/>
  <c r="EH249" i="1"/>
  <c r="CC251" i="1" l="1"/>
  <c r="CD251" i="1" s="1"/>
  <c r="CE250" i="1"/>
  <c r="BS248" i="1"/>
  <c r="BE244" i="1"/>
  <c r="BJ99" i="1"/>
  <c r="AT245" i="1"/>
  <c r="EG249" i="1"/>
  <c r="DX248" i="1"/>
  <c r="CV99" i="1" l="1"/>
  <c r="BB245" i="1"/>
  <c r="CG251" i="1"/>
  <c r="BR248" i="1"/>
  <c r="BP249" i="1"/>
  <c r="BQ249" i="1" s="1"/>
  <c r="BG99" i="1"/>
  <c r="BC245" i="1"/>
  <c r="BD244" i="1"/>
  <c r="CS99" i="1" s="1"/>
  <c r="AR246" i="1"/>
  <c r="AS245" i="1"/>
  <c r="AV245" i="1" s="1"/>
  <c r="DV249" i="1"/>
  <c r="DW248" i="1"/>
  <c r="DZ248" i="1" s="1"/>
  <c r="EE250" i="1"/>
  <c r="EF249" i="1"/>
  <c r="EI249" i="1" s="1"/>
  <c r="CF251" i="1" l="1"/>
  <c r="BT249" i="1"/>
  <c r="BG244" i="1"/>
  <c r="BE99" i="1"/>
  <c r="BF245" i="1"/>
  <c r="BE245" i="1" s="1"/>
  <c r="BB246" i="1" s="1"/>
  <c r="AU246" i="1"/>
  <c r="EH250" i="1"/>
  <c r="DY249" i="1"/>
  <c r="CC252" i="1" l="1"/>
  <c r="CD252" i="1" s="1"/>
  <c r="CE251" i="1"/>
  <c r="BS249" i="1"/>
  <c r="BC246" i="1"/>
  <c r="BD245" i="1"/>
  <c r="BG245" i="1" s="1"/>
  <c r="AT246" i="1"/>
  <c r="DX249" i="1"/>
  <c r="EG250" i="1"/>
  <c r="CG252" i="1" l="1"/>
  <c r="BR249" i="1"/>
  <c r="BP250" i="1"/>
  <c r="BQ250" i="1" s="1"/>
  <c r="BF246" i="1"/>
  <c r="AS246" i="1"/>
  <c r="AV246" i="1" s="1"/>
  <c r="AR247" i="1"/>
  <c r="EE251" i="1"/>
  <c r="EF250" i="1"/>
  <c r="EI250" i="1" s="1"/>
  <c r="DV250" i="1"/>
  <c r="DW249" i="1"/>
  <c r="DZ249" i="1" s="1"/>
  <c r="CF252" i="1" l="1"/>
  <c r="BT250" i="1"/>
  <c r="BE246" i="1"/>
  <c r="BB247" i="1" s="1"/>
  <c r="AU247" i="1"/>
  <c r="DY250" i="1"/>
  <c r="EH251" i="1"/>
  <c r="CE252" i="1" l="1"/>
  <c r="CC253" i="1"/>
  <c r="CD253" i="1" s="1"/>
  <c r="BS250" i="1"/>
  <c r="BC247" i="1"/>
  <c r="BD246" i="1"/>
  <c r="BG246" i="1" s="1"/>
  <c r="AT247" i="1"/>
  <c r="EG251" i="1"/>
  <c r="DX250" i="1"/>
  <c r="CG253" i="1" l="1"/>
  <c r="BR250" i="1"/>
  <c r="BP251" i="1"/>
  <c r="BQ251" i="1" s="1"/>
  <c r="BF247" i="1"/>
  <c r="AR248" i="1"/>
  <c r="AS247" i="1"/>
  <c r="AV247" i="1" s="1"/>
  <c r="EF251" i="1"/>
  <c r="EI251" i="1" s="1"/>
  <c r="EE252" i="1"/>
  <c r="DV251" i="1"/>
  <c r="DW250" i="1"/>
  <c r="DZ250" i="1" s="1"/>
  <c r="CF253" i="1" l="1"/>
  <c r="BT251" i="1"/>
  <c r="BE247" i="1"/>
  <c r="BB248" i="1" s="1"/>
  <c r="AU248" i="1"/>
  <c r="DY251" i="1"/>
  <c r="EH252" i="1"/>
  <c r="CE253" i="1" l="1"/>
  <c r="CC254" i="1"/>
  <c r="CD254" i="1" s="1"/>
  <c r="BS251" i="1"/>
  <c r="BC248" i="1"/>
  <c r="BD247" i="1"/>
  <c r="BG247" i="1" s="1"/>
  <c r="AT248" i="1"/>
  <c r="EG252" i="1"/>
  <c r="DX251" i="1"/>
  <c r="CG254" i="1" l="1"/>
  <c r="BR251" i="1"/>
  <c r="BP252" i="1"/>
  <c r="BQ252" i="1" s="1"/>
  <c r="BF248" i="1"/>
  <c r="AR249" i="1"/>
  <c r="AS248" i="1"/>
  <c r="AV248" i="1" s="1"/>
  <c r="DW251" i="1"/>
  <c r="DZ251" i="1" s="1"/>
  <c r="DV252" i="1"/>
  <c r="EF252" i="1"/>
  <c r="EI252" i="1" s="1"/>
  <c r="EE253" i="1"/>
  <c r="CF254" i="1" l="1"/>
  <c r="BT252" i="1"/>
  <c r="BE248" i="1"/>
  <c r="BB249" i="1" s="1"/>
  <c r="AU249" i="1"/>
  <c r="EH253" i="1"/>
  <c r="DY252" i="1"/>
  <c r="CC255" i="1" l="1"/>
  <c r="CD255" i="1" s="1"/>
  <c r="CE254" i="1"/>
  <c r="BS252" i="1"/>
  <c r="BC249" i="1"/>
  <c r="BD248" i="1"/>
  <c r="BG248" i="1" s="1"/>
  <c r="AT249" i="1"/>
  <c r="DX252" i="1"/>
  <c r="EG253" i="1"/>
  <c r="CG255" i="1" l="1"/>
  <c r="BR252" i="1"/>
  <c r="BP253" i="1"/>
  <c r="BQ253" i="1" s="1"/>
  <c r="BF249" i="1"/>
  <c r="BE249" i="1" s="1"/>
  <c r="BB250" i="1" s="1"/>
  <c r="AR250" i="1"/>
  <c r="AS249" i="1"/>
  <c r="AV249" i="1" s="1"/>
  <c r="EE254" i="1"/>
  <c r="EF253" i="1"/>
  <c r="EI253" i="1" s="1"/>
  <c r="DW252" i="1"/>
  <c r="DZ252" i="1" s="1"/>
  <c r="DV253" i="1"/>
  <c r="CF255" i="1" l="1"/>
  <c r="BT253" i="1"/>
  <c r="BC250" i="1"/>
  <c r="BD249" i="1"/>
  <c r="BG249" i="1" s="1"/>
  <c r="AU250" i="1"/>
  <c r="DY253" i="1"/>
  <c r="EH254" i="1"/>
  <c r="EG254" i="1" s="1"/>
  <c r="CE255" i="1" l="1"/>
  <c r="CC256" i="1"/>
  <c r="CD256" i="1" s="1"/>
  <c r="BS253" i="1"/>
  <c r="BF250" i="1"/>
  <c r="AT250" i="1"/>
  <c r="EF254" i="1"/>
  <c r="EG100" i="1"/>
  <c r="EE255" i="1"/>
  <c r="EH100" i="1"/>
  <c r="DX253" i="1"/>
  <c r="CG256" i="1" l="1"/>
  <c r="BR253" i="1"/>
  <c r="BP254" i="1"/>
  <c r="BQ254" i="1" s="1"/>
  <c r="BE250" i="1"/>
  <c r="BB251" i="1" s="1"/>
  <c r="AS250" i="1"/>
  <c r="AV250" i="1" s="1"/>
  <c r="AR251" i="1"/>
  <c r="DV254" i="1"/>
  <c r="DW253" i="1"/>
  <c r="DZ253" i="1" s="1"/>
  <c r="EH255" i="1"/>
  <c r="EI254" i="1"/>
  <c r="EI100" i="1" s="1"/>
  <c r="EF100" i="1"/>
  <c r="CF256" i="1" l="1"/>
  <c r="BP100" i="1"/>
  <c r="CQ100" i="1"/>
  <c r="BT254" i="1"/>
  <c r="BC251" i="1"/>
  <c r="BD250" i="1"/>
  <c r="BG250" i="1" s="1"/>
  <c r="AU251" i="1"/>
  <c r="DY254" i="1"/>
  <c r="EG255" i="1"/>
  <c r="CC257" i="1" l="1"/>
  <c r="CD257" i="1" s="1"/>
  <c r="CE256" i="1"/>
  <c r="CC100" i="1"/>
  <c r="BW100" i="1"/>
  <c r="BS254" i="1"/>
  <c r="CW100" i="1" s="1"/>
  <c r="BF251" i="1"/>
  <c r="AT251" i="1"/>
  <c r="EF255" i="1"/>
  <c r="EI255" i="1" s="1"/>
  <c r="EE256" i="1"/>
  <c r="DY100" i="1"/>
  <c r="DX254" i="1"/>
  <c r="CG257" i="1" l="1"/>
  <c r="CJ100" i="1"/>
  <c r="BR254" i="1"/>
  <c r="BP255" i="1"/>
  <c r="BQ255" i="1" s="1"/>
  <c r="BT100" i="1"/>
  <c r="BE251" i="1"/>
  <c r="BB252" i="1" s="1"/>
  <c r="AR252" i="1"/>
  <c r="AS251" i="1"/>
  <c r="AV251" i="1" s="1"/>
  <c r="DV255" i="1"/>
  <c r="DX100" i="1"/>
  <c r="DW254" i="1"/>
  <c r="EH256" i="1"/>
  <c r="CF257" i="1" l="1"/>
  <c r="CG100" i="1"/>
  <c r="BR100" i="1"/>
  <c r="CT100" i="1"/>
  <c r="BT255" i="1"/>
  <c r="BD251" i="1"/>
  <c r="BG251" i="1" s="1"/>
  <c r="BC252" i="1"/>
  <c r="AU252" i="1"/>
  <c r="EG256" i="1"/>
  <c r="DW100" i="1"/>
  <c r="DZ254" i="1"/>
  <c r="DZ100" i="1" s="1"/>
  <c r="DY255" i="1"/>
  <c r="CC258" i="1" l="1"/>
  <c r="CD258" i="1" s="1"/>
  <c r="CE257" i="1"/>
  <c r="CE100" i="1"/>
  <c r="BS255" i="1"/>
  <c r="BF252" i="1"/>
  <c r="AT252" i="1"/>
  <c r="DX255" i="1"/>
  <c r="EF256" i="1"/>
  <c r="EI256" i="1" s="1"/>
  <c r="EE257" i="1"/>
  <c r="CG258" i="1" l="1"/>
  <c r="BR255" i="1"/>
  <c r="BP256" i="1"/>
  <c r="BQ256" i="1" s="1"/>
  <c r="BE252" i="1"/>
  <c r="BB253" i="1" s="1"/>
  <c r="AS252" i="1"/>
  <c r="AV252" i="1" s="1"/>
  <c r="AR253" i="1"/>
  <c r="EH257" i="1"/>
  <c r="DW255" i="1"/>
  <c r="DZ255" i="1" s="1"/>
  <c r="DV256" i="1"/>
  <c r="CF258" i="1" l="1"/>
  <c r="BT256" i="1"/>
  <c r="BD252" i="1"/>
  <c r="BG252" i="1" s="1"/>
  <c r="BC253" i="1"/>
  <c r="BF253" i="1" s="1"/>
  <c r="BE253" i="1" s="1"/>
  <c r="BB254" i="1" s="1"/>
  <c r="AU253" i="1"/>
  <c r="DY256" i="1"/>
  <c r="EG257" i="1"/>
  <c r="CC259" i="1" l="1"/>
  <c r="CD259" i="1" s="1"/>
  <c r="CE258" i="1"/>
  <c r="BC100" i="1"/>
  <c r="CP100" i="1"/>
  <c r="BS256" i="1"/>
  <c r="BD253" i="1"/>
  <c r="BG253" i="1" s="1"/>
  <c r="AT253" i="1"/>
  <c r="EE258" i="1"/>
  <c r="EF257" i="1"/>
  <c r="EI257" i="1" s="1"/>
  <c r="DX256" i="1"/>
  <c r="CG259" i="1" l="1"/>
  <c r="BR256" i="1"/>
  <c r="BP257" i="1"/>
  <c r="BQ257" i="1" s="1"/>
  <c r="AS253" i="1"/>
  <c r="AV253" i="1" s="1"/>
  <c r="AR254" i="1"/>
  <c r="DV257" i="1"/>
  <c r="DW256" i="1"/>
  <c r="DZ256" i="1" s="1"/>
  <c r="EH258" i="1"/>
  <c r="CF259" i="1" l="1"/>
  <c r="BT257" i="1"/>
  <c r="BC254" i="1"/>
  <c r="AU254" i="1"/>
  <c r="EG258" i="1"/>
  <c r="DY257" i="1"/>
  <c r="CE259" i="1" l="1"/>
  <c r="CC260" i="1"/>
  <c r="CD260" i="1" s="1"/>
  <c r="CI100" i="1"/>
  <c r="AU100" i="1"/>
  <c r="BI100" i="1"/>
  <c r="BV100" i="1"/>
  <c r="BS257" i="1"/>
  <c r="BF254" i="1"/>
  <c r="BE254" i="1" s="1"/>
  <c r="AT254" i="1"/>
  <c r="DX257" i="1"/>
  <c r="EE259" i="1"/>
  <c r="EF258" i="1"/>
  <c r="EI258" i="1" s="1"/>
  <c r="CV100" i="1" l="1"/>
  <c r="BB255" i="1"/>
  <c r="CG260" i="1"/>
  <c r="CU100" i="1"/>
  <c r="BF100" i="1"/>
  <c r="BS100" i="1"/>
  <c r="AT100" i="1"/>
  <c r="CF100" i="1"/>
  <c r="BR257" i="1"/>
  <c r="BP258" i="1"/>
  <c r="BQ258" i="1" s="1"/>
  <c r="BG100" i="1"/>
  <c r="BD254" i="1"/>
  <c r="CS100" i="1" s="1"/>
  <c r="BJ100" i="1"/>
  <c r="AS254" i="1"/>
  <c r="AV254" i="1" s="1"/>
  <c r="AR255" i="1"/>
  <c r="EH259" i="1"/>
  <c r="DV258" i="1"/>
  <c r="DW257" i="1"/>
  <c r="DZ257" i="1" s="1"/>
  <c r="CF260" i="1" l="1"/>
  <c r="BT258" i="1"/>
  <c r="BG254" i="1"/>
  <c r="BE100" i="1"/>
  <c r="BC255" i="1"/>
  <c r="AU255" i="1"/>
  <c r="DY258" i="1"/>
  <c r="EG259" i="1"/>
  <c r="CE260" i="1" l="1"/>
  <c r="CC261" i="1"/>
  <c r="CD261" i="1" s="1"/>
  <c r="BS258" i="1"/>
  <c r="BF255" i="1"/>
  <c r="AT255" i="1"/>
  <c r="EE260" i="1"/>
  <c r="EF259" i="1"/>
  <c r="EI259" i="1" s="1"/>
  <c r="DX258" i="1"/>
  <c r="CG261" i="1" l="1"/>
  <c r="BR258" i="1"/>
  <c r="BP259" i="1"/>
  <c r="BQ259" i="1" s="1"/>
  <c r="BE255" i="1"/>
  <c r="BB256" i="1" s="1"/>
  <c r="AS255" i="1"/>
  <c r="AV255" i="1" s="1"/>
  <c r="AR256" i="1"/>
  <c r="DV259" i="1"/>
  <c r="DW258" i="1"/>
  <c r="DZ258" i="1" s="1"/>
  <c r="EH260" i="1"/>
  <c r="CF261" i="1" l="1"/>
  <c r="BT259" i="1"/>
  <c r="BD255" i="1"/>
  <c r="BG255" i="1" s="1"/>
  <c r="BC256" i="1"/>
  <c r="BF256" i="1" s="1"/>
  <c r="BE256" i="1" s="1"/>
  <c r="BB257" i="1" s="1"/>
  <c r="AU256" i="1"/>
  <c r="EG260" i="1"/>
  <c r="DY259" i="1"/>
  <c r="DX259" i="1" s="1"/>
  <c r="CE261" i="1" l="1"/>
  <c r="CC262" i="1"/>
  <c r="CD262" i="1" s="1"/>
  <c r="BS259" i="1"/>
  <c r="BD256" i="1"/>
  <c r="BG256" i="1" s="1"/>
  <c r="AT256" i="1"/>
  <c r="DV260" i="1"/>
  <c r="DY260" i="1" s="1"/>
  <c r="DW259" i="1"/>
  <c r="DZ259" i="1" s="1"/>
  <c r="EF260" i="1"/>
  <c r="EI260" i="1" s="1"/>
  <c r="EE261" i="1"/>
  <c r="CG262" i="1" l="1"/>
  <c r="BR259" i="1"/>
  <c r="BP260" i="1"/>
  <c r="BQ260" i="1" s="1"/>
  <c r="BC257" i="1"/>
  <c r="AR257" i="1"/>
  <c r="AS256" i="1"/>
  <c r="AV256" i="1" s="1"/>
  <c r="EH261" i="1"/>
  <c r="DX260" i="1"/>
  <c r="CF262" i="1" l="1"/>
  <c r="BT260" i="1"/>
  <c r="BF257" i="1"/>
  <c r="BE257" i="1" s="1"/>
  <c r="BB258" i="1" s="1"/>
  <c r="AU257" i="1"/>
  <c r="DV261" i="1"/>
  <c r="DW260" i="1"/>
  <c r="DZ260" i="1" s="1"/>
  <c r="EG261" i="1"/>
  <c r="CE262" i="1" l="1"/>
  <c r="CC263" i="1"/>
  <c r="CD263" i="1" s="1"/>
  <c r="BS260" i="1"/>
  <c r="BD257" i="1"/>
  <c r="BG257" i="1" s="1"/>
  <c r="AT257" i="1"/>
  <c r="EF261" i="1"/>
  <c r="EI261" i="1" s="1"/>
  <c r="EE262" i="1"/>
  <c r="DY261" i="1"/>
  <c r="CG263" i="1" l="1"/>
  <c r="BP261" i="1"/>
  <c r="BQ261" i="1" s="1"/>
  <c r="BR260" i="1"/>
  <c r="BC258" i="1"/>
  <c r="AS257" i="1"/>
  <c r="AV257" i="1" s="1"/>
  <c r="AR258" i="1"/>
  <c r="DX261" i="1"/>
  <c r="EH262" i="1"/>
  <c r="CF263" i="1" l="1"/>
  <c r="BT261" i="1"/>
  <c r="BF258" i="1"/>
  <c r="AU258" i="1"/>
  <c r="EG262" i="1"/>
  <c r="DV262" i="1"/>
  <c r="DW261" i="1"/>
  <c r="DZ261" i="1" s="1"/>
  <c r="CC264" i="1" l="1"/>
  <c r="CD264" i="1" s="1"/>
  <c r="CE263" i="1"/>
  <c r="BS261" i="1"/>
  <c r="BE258" i="1"/>
  <c r="BB259" i="1" s="1"/>
  <c r="AT258" i="1"/>
  <c r="DY262" i="1"/>
  <c r="EF262" i="1"/>
  <c r="EI262" i="1" s="1"/>
  <c r="EE263" i="1"/>
  <c r="CG264" i="1" l="1"/>
  <c r="BR261" i="1"/>
  <c r="BP262" i="1"/>
  <c r="BQ262" i="1" s="1"/>
  <c r="BC259" i="1"/>
  <c r="BD258" i="1"/>
  <c r="BG258" i="1" s="1"/>
  <c r="AS258" i="1"/>
  <c r="AV258" i="1" s="1"/>
  <c r="AR259" i="1"/>
  <c r="EH263" i="1"/>
  <c r="DX262" i="1"/>
  <c r="CF264" i="1" l="1"/>
  <c r="BT262" i="1"/>
  <c r="BF259" i="1"/>
  <c r="AU259" i="1"/>
  <c r="DV263" i="1"/>
  <c r="DW262" i="1"/>
  <c r="DZ262" i="1" s="1"/>
  <c r="EG263" i="1"/>
  <c r="CC265" i="1" l="1"/>
  <c r="CD265" i="1" s="1"/>
  <c r="CE264" i="1"/>
  <c r="BS262" i="1"/>
  <c r="BE259" i="1"/>
  <c r="BB260" i="1" s="1"/>
  <c r="AT259" i="1"/>
  <c r="EF263" i="1"/>
  <c r="EI263" i="1" s="1"/>
  <c r="EE264" i="1"/>
  <c r="DY263" i="1"/>
  <c r="CG265" i="1" l="1"/>
  <c r="BR262" i="1"/>
  <c r="BP263" i="1"/>
  <c r="BQ263" i="1" s="1"/>
  <c r="BC260" i="1"/>
  <c r="BD259" i="1"/>
  <c r="BG259" i="1" s="1"/>
  <c r="AR260" i="1"/>
  <c r="AS259" i="1"/>
  <c r="AV259" i="1" s="1"/>
  <c r="DX263" i="1"/>
  <c r="EH264" i="1"/>
  <c r="CF265" i="1" l="1"/>
  <c r="BT263" i="1"/>
  <c r="BF260" i="1"/>
  <c r="BE260" i="1" s="1"/>
  <c r="BB261" i="1" s="1"/>
  <c r="AU260" i="1"/>
  <c r="EH101" i="1"/>
  <c r="EG264" i="1"/>
  <c r="DV264" i="1"/>
  <c r="DW263" i="1"/>
  <c r="DZ263" i="1" s="1"/>
  <c r="CE265" i="1" l="1"/>
  <c r="CC266" i="1"/>
  <c r="CD266" i="1" s="1"/>
  <c r="BS263" i="1"/>
  <c r="BD260" i="1"/>
  <c r="BG260" i="1" s="1"/>
  <c r="BC261" i="1"/>
  <c r="BF261" i="1" s="1"/>
  <c r="AT260" i="1"/>
  <c r="DY264" i="1"/>
  <c r="EF264" i="1"/>
  <c r="EG101" i="1"/>
  <c r="EE265" i="1"/>
  <c r="CG266" i="1" l="1"/>
  <c r="BR263" i="1"/>
  <c r="BP264" i="1"/>
  <c r="BE261" i="1"/>
  <c r="BB262" i="1" s="1"/>
  <c r="AS260" i="1"/>
  <c r="AV260" i="1" s="1"/>
  <c r="AR261" i="1"/>
  <c r="DY101" i="1"/>
  <c r="EH265" i="1"/>
  <c r="EG265" i="1" s="1"/>
  <c r="EI264" i="1"/>
  <c r="EI101" i="1" s="1"/>
  <c r="EF101" i="1"/>
  <c r="DX264" i="1"/>
  <c r="CF266" i="1" l="1"/>
  <c r="CC101" i="1"/>
  <c r="BP101" i="1"/>
  <c r="CQ101" i="1"/>
  <c r="BQ264" i="1"/>
  <c r="BD261" i="1"/>
  <c r="BG261" i="1" s="1"/>
  <c r="BC262" i="1"/>
  <c r="AU261" i="1"/>
  <c r="EF265" i="1"/>
  <c r="EI265" i="1" s="1"/>
  <c r="EE266" i="1"/>
  <c r="EH266" i="1" s="1"/>
  <c r="DV265" i="1"/>
  <c r="DW264" i="1"/>
  <c r="DX101" i="1"/>
  <c r="CC267" i="1" l="1"/>
  <c r="CD267" i="1" s="1"/>
  <c r="CE266" i="1"/>
  <c r="CJ101" i="1"/>
  <c r="BT264" i="1"/>
  <c r="BF262" i="1"/>
  <c r="AT261" i="1"/>
  <c r="EG266" i="1"/>
  <c r="DW101" i="1"/>
  <c r="DZ264" i="1"/>
  <c r="DZ101" i="1" s="1"/>
  <c r="DY265" i="1"/>
  <c r="CG267" i="1" l="1"/>
  <c r="CG101" i="1"/>
  <c r="BW101" i="1"/>
  <c r="BS264" i="1"/>
  <c r="CW101" i="1" s="1"/>
  <c r="BE262" i="1"/>
  <c r="BB263" i="1" s="1"/>
  <c r="AR262" i="1"/>
  <c r="AS261" i="1"/>
  <c r="AV261" i="1" s="1"/>
  <c r="DX265" i="1"/>
  <c r="EF266" i="1"/>
  <c r="EI266" i="1" s="1"/>
  <c r="EE267" i="1"/>
  <c r="CF267" i="1" l="1"/>
  <c r="CE101" i="1"/>
  <c r="BR264" i="1"/>
  <c r="BT101" i="1"/>
  <c r="BP265" i="1"/>
  <c r="BQ265" i="1" s="1"/>
  <c r="BC263" i="1"/>
  <c r="BD262" i="1"/>
  <c r="BG262" i="1" s="1"/>
  <c r="AU262" i="1"/>
  <c r="EH267" i="1"/>
  <c r="DW265" i="1"/>
  <c r="DZ265" i="1" s="1"/>
  <c r="DV266" i="1"/>
  <c r="CE267" i="1" l="1"/>
  <c r="CC268" i="1"/>
  <c r="CD268" i="1" s="1"/>
  <c r="BR101" i="1"/>
  <c r="CT101" i="1"/>
  <c r="BT265" i="1"/>
  <c r="BF263" i="1"/>
  <c r="AT262" i="1"/>
  <c r="DY266" i="1"/>
  <c r="EG267" i="1"/>
  <c r="CG268" i="1" l="1"/>
  <c r="BS265" i="1"/>
  <c r="BE263" i="1"/>
  <c r="BB264" i="1" s="1"/>
  <c r="AR263" i="1"/>
  <c r="AS262" i="1"/>
  <c r="AV262" i="1" s="1"/>
  <c r="EF267" i="1"/>
  <c r="EI267" i="1" s="1"/>
  <c r="EE268" i="1"/>
  <c r="DX266" i="1"/>
  <c r="CF268" i="1" l="1"/>
  <c r="BC101" i="1"/>
  <c r="CP101" i="1"/>
  <c r="BR265" i="1"/>
  <c r="BP266" i="1"/>
  <c r="BQ266" i="1" s="1"/>
  <c r="BD263" i="1"/>
  <c r="BG263" i="1" s="1"/>
  <c r="BC264" i="1"/>
  <c r="AU263" i="1"/>
  <c r="DV267" i="1"/>
  <c r="DW266" i="1"/>
  <c r="DZ266" i="1" s="1"/>
  <c r="EH268" i="1"/>
  <c r="CE268" i="1" l="1"/>
  <c r="CC269" i="1"/>
  <c r="CD269" i="1" s="1"/>
  <c r="BT266" i="1"/>
  <c r="BF264" i="1"/>
  <c r="AT263" i="1"/>
  <c r="EG268" i="1"/>
  <c r="DY267" i="1"/>
  <c r="CG269" i="1" l="1"/>
  <c r="BS266" i="1"/>
  <c r="BJ101" i="1"/>
  <c r="BE264" i="1"/>
  <c r="AS263" i="1"/>
  <c r="AV263" i="1" s="1"/>
  <c r="AR264" i="1"/>
  <c r="DX267" i="1"/>
  <c r="EF268" i="1"/>
  <c r="EI268" i="1" s="1"/>
  <c r="EE269" i="1"/>
  <c r="CV101" i="1" l="1"/>
  <c r="BB265" i="1"/>
  <c r="CF269" i="1"/>
  <c r="BR266" i="1"/>
  <c r="BP267" i="1"/>
  <c r="BQ267" i="1" s="1"/>
  <c r="BG101" i="1"/>
  <c r="BC265" i="1"/>
  <c r="BD264" i="1"/>
  <c r="CS101" i="1" s="1"/>
  <c r="AU264" i="1"/>
  <c r="EH269" i="1"/>
  <c r="DV268" i="1"/>
  <c r="DW267" i="1"/>
  <c r="DZ267" i="1" s="1"/>
  <c r="CC270" i="1" l="1"/>
  <c r="CD270" i="1" s="1"/>
  <c r="CE269" i="1"/>
  <c r="BI101" i="1"/>
  <c r="AU101" i="1"/>
  <c r="CI101" i="1"/>
  <c r="BV101" i="1"/>
  <c r="BT267" i="1"/>
  <c r="BG264" i="1"/>
  <c r="BE101" i="1"/>
  <c r="BF265" i="1"/>
  <c r="AT264" i="1"/>
  <c r="DY268" i="1"/>
  <c r="EG269" i="1"/>
  <c r="CG270" i="1" l="1"/>
  <c r="BS101" i="1"/>
  <c r="AT101" i="1"/>
  <c r="BF101" i="1"/>
  <c r="CU101" i="1"/>
  <c r="CF101" i="1"/>
  <c r="BS267" i="1"/>
  <c r="BE265" i="1"/>
  <c r="BB266" i="1" s="1"/>
  <c r="AR265" i="1"/>
  <c r="AS264" i="1"/>
  <c r="AV264" i="1" s="1"/>
  <c r="EE270" i="1"/>
  <c r="EF269" i="1"/>
  <c r="EI269" i="1" s="1"/>
  <c r="DX268" i="1"/>
  <c r="CF270" i="1" l="1"/>
  <c r="BR267" i="1"/>
  <c r="BP268" i="1"/>
  <c r="BQ268" i="1" s="1"/>
  <c r="BC266" i="1"/>
  <c r="BD265" i="1"/>
  <c r="BG265" i="1" s="1"/>
  <c r="AU265" i="1"/>
  <c r="DW268" i="1"/>
  <c r="DZ268" i="1" s="1"/>
  <c r="DV269" i="1"/>
  <c r="EH270" i="1"/>
  <c r="CE270" i="1" l="1"/>
  <c r="CC271" i="1"/>
  <c r="CD271" i="1" s="1"/>
  <c r="BT268" i="1"/>
  <c r="BF266" i="1"/>
  <c r="AT265" i="1"/>
  <c r="EG270" i="1"/>
  <c r="DY269" i="1"/>
  <c r="CG271" i="1" l="1"/>
  <c r="BS268" i="1"/>
  <c r="BE266" i="1"/>
  <c r="BB267" i="1" s="1"/>
  <c r="AR266" i="1"/>
  <c r="AS265" i="1"/>
  <c r="AV265" i="1" s="1"/>
  <c r="DX269" i="1"/>
  <c r="EF270" i="1"/>
  <c r="EI270" i="1" s="1"/>
  <c r="EE271" i="1"/>
  <c r="CF271" i="1" l="1"/>
  <c r="BR268" i="1"/>
  <c r="BP269" i="1"/>
  <c r="BQ269" i="1" s="1"/>
  <c r="BC267" i="1"/>
  <c r="BD266" i="1"/>
  <c r="BG266" i="1" s="1"/>
  <c r="AU266" i="1"/>
  <c r="EH271" i="1"/>
  <c r="DV270" i="1"/>
  <c r="DW269" i="1"/>
  <c r="DZ269" i="1" s="1"/>
  <c r="CE271" i="1" l="1"/>
  <c r="CC272" i="1"/>
  <c r="CD272" i="1" s="1"/>
  <c r="BT269" i="1"/>
  <c r="BF267" i="1"/>
  <c r="AT266" i="1"/>
  <c r="DY270" i="1"/>
  <c r="EG271" i="1"/>
  <c r="CG272" i="1" l="1"/>
  <c r="BS269" i="1"/>
  <c r="BE267" i="1"/>
  <c r="BB268" i="1" s="1"/>
  <c r="AR267" i="1"/>
  <c r="AS266" i="1"/>
  <c r="AV266" i="1" s="1"/>
  <c r="EE272" i="1"/>
  <c r="EF271" i="1"/>
  <c r="EI271" i="1" s="1"/>
  <c r="DX270" i="1"/>
  <c r="CF272" i="1" l="1"/>
  <c r="BR269" i="1"/>
  <c r="BP270" i="1"/>
  <c r="BQ270" i="1" s="1"/>
  <c r="BC268" i="1"/>
  <c r="BD267" i="1"/>
  <c r="BG267" i="1" s="1"/>
  <c r="AU267" i="1"/>
  <c r="DV271" i="1"/>
  <c r="DW270" i="1"/>
  <c r="DZ270" i="1" s="1"/>
  <c r="EH272" i="1"/>
  <c r="CC273" i="1" l="1"/>
  <c r="CD273" i="1" s="1"/>
  <c r="CE272" i="1"/>
  <c r="BT270" i="1"/>
  <c r="BF268" i="1"/>
  <c r="AT267" i="1"/>
  <c r="EG272" i="1"/>
  <c r="DY271" i="1"/>
  <c r="CG273" i="1" l="1"/>
  <c r="BS270" i="1"/>
  <c r="BE268" i="1"/>
  <c r="BB269" i="1" s="1"/>
  <c r="AR268" i="1"/>
  <c r="AS267" i="1"/>
  <c r="AV267" i="1" s="1"/>
  <c r="EF272" i="1"/>
  <c r="EI272" i="1" s="1"/>
  <c r="EE273" i="1"/>
  <c r="DX271" i="1"/>
  <c r="CF273" i="1" l="1"/>
  <c r="BP271" i="1"/>
  <c r="BQ271" i="1" s="1"/>
  <c r="BR270" i="1"/>
  <c r="BC269" i="1"/>
  <c r="BD268" i="1"/>
  <c r="BG268" i="1" s="1"/>
  <c r="AU268" i="1"/>
  <c r="DV272" i="1"/>
  <c r="DW271" i="1"/>
  <c r="DZ271" i="1" s="1"/>
  <c r="EH273" i="1"/>
  <c r="CE273" i="1" l="1"/>
  <c r="CC274" i="1"/>
  <c r="CD274" i="1" s="1"/>
  <c r="BT271" i="1"/>
  <c r="BF269" i="1"/>
  <c r="AT268" i="1"/>
  <c r="EG273" i="1"/>
  <c r="DY272" i="1"/>
  <c r="CG274" i="1" l="1"/>
  <c r="BS271" i="1"/>
  <c r="BE269" i="1"/>
  <c r="BB270" i="1" s="1"/>
  <c r="AS268" i="1"/>
  <c r="AV268" i="1" s="1"/>
  <c r="AR269" i="1"/>
  <c r="DX272" i="1"/>
  <c r="EF273" i="1"/>
  <c r="EI273" i="1" s="1"/>
  <c r="EE274" i="1"/>
  <c r="CF274" i="1" l="1"/>
  <c r="BR271" i="1"/>
  <c r="BP272" i="1"/>
  <c r="BQ272" i="1" s="1"/>
  <c r="BD269" i="1"/>
  <c r="BG269" i="1" s="1"/>
  <c r="BC270" i="1"/>
  <c r="AU269" i="1"/>
  <c r="EH274" i="1"/>
  <c r="DV273" i="1"/>
  <c r="DW272" i="1"/>
  <c r="DZ272" i="1" s="1"/>
  <c r="CE274" i="1" l="1"/>
  <c r="CC275" i="1"/>
  <c r="CD275" i="1" s="1"/>
  <c r="CC102" i="1"/>
  <c r="BT272" i="1"/>
  <c r="BF270" i="1"/>
  <c r="AT269" i="1"/>
  <c r="DY273" i="1"/>
  <c r="EH102" i="1"/>
  <c r="EG274" i="1"/>
  <c r="CG275" i="1" l="1"/>
  <c r="BS272" i="1"/>
  <c r="BE270" i="1"/>
  <c r="BB271" i="1" s="1"/>
  <c r="AS269" i="1"/>
  <c r="AV269" i="1" s="1"/>
  <c r="AR270" i="1"/>
  <c r="EG102" i="1"/>
  <c r="EE275" i="1"/>
  <c r="EF274" i="1"/>
  <c r="DX273" i="1"/>
  <c r="CF275" i="1" l="1"/>
  <c r="CJ102" i="1"/>
  <c r="BP273" i="1"/>
  <c r="BQ273" i="1" s="1"/>
  <c r="BR272" i="1"/>
  <c r="BD270" i="1"/>
  <c r="BG270" i="1" s="1"/>
  <c r="BC271" i="1"/>
  <c r="AU270" i="1"/>
  <c r="EI274" i="1"/>
  <c r="EI102" i="1" s="1"/>
  <c r="EF102" i="1"/>
  <c r="DV274" i="1"/>
  <c r="DW273" i="1"/>
  <c r="DZ273" i="1" s="1"/>
  <c r="EH275" i="1"/>
  <c r="EG275" i="1" s="1"/>
  <c r="CC276" i="1" l="1"/>
  <c r="CD276" i="1" s="1"/>
  <c r="CE275" i="1"/>
  <c r="CG102" i="1"/>
  <c r="BT273" i="1"/>
  <c r="BF271" i="1"/>
  <c r="AT270" i="1"/>
  <c r="EF275" i="1"/>
  <c r="EI275" i="1" s="1"/>
  <c r="EE276" i="1"/>
  <c r="EH276" i="1" s="1"/>
  <c r="DY274" i="1"/>
  <c r="CG276" i="1" l="1"/>
  <c r="CE102" i="1"/>
  <c r="BS273" i="1"/>
  <c r="BE271" i="1"/>
  <c r="BB272" i="1" s="1"/>
  <c r="AR271" i="1"/>
  <c r="AS270" i="1"/>
  <c r="AV270" i="1" s="1"/>
  <c r="DY102" i="1"/>
  <c r="DX274" i="1"/>
  <c r="EG276" i="1"/>
  <c r="CF276" i="1" l="1"/>
  <c r="BR273" i="1"/>
  <c r="BP274" i="1"/>
  <c r="BQ274" i="1" s="1"/>
  <c r="BD271" i="1"/>
  <c r="BG271" i="1" s="1"/>
  <c r="BC272" i="1"/>
  <c r="AU271" i="1"/>
  <c r="EF276" i="1"/>
  <c r="EI276" i="1" s="1"/>
  <c r="EE277" i="1"/>
  <c r="DV275" i="1"/>
  <c r="DW274" i="1"/>
  <c r="DX102" i="1"/>
  <c r="DX116" i="1" s="1"/>
  <c r="CE276" i="1" l="1"/>
  <c r="CC277" i="1"/>
  <c r="CD277" i="1" s="1"/>
  <c r="BP102" i="1"/>
  <c r="CQ102" i="1"/>
  <c r="BT274" i="1"/>
  <c r="BF272" i="1"/>
  <c r="BE272" i="1" s="1"/>
  <c r="BB273" i="1" s="1"/>
  <c r="AT271" i="1"/>
  <c r="EH277" i="1"/>
  <c r="DW102" i="1"/>
  <c r="DW116" i="1" s="1"/>
  <c r="DZ274" i="1"/>
  <c r="DZ102" i="1" s="1"/>
  <c r="DY275" i="1"/>
  <c r="CG277" i="1" l="1"/>
  <c r="BW102" i="1"/>
  <c r="BS274" i="1"/>
  <c r="CW102" i="1" s="1"/>
  <c r="BD272" i="1"/>
  <c r="BG272" i="1" s="1"/>
  <c r="BC273" i="1"/>
  <c r="BF273" i="1" s="1"/>
  <c r="AS271" i="1"/>
  <c r="AV271" i="1" s="1"/>
  <c r="AR272" i="1"/>
  <c r="DX275" i="1"/>
  <c r="EG277" i="1"/>
  <c r="CF277" i="1" l="1"/>
  <c r="BT102" i="1"/>
  <c r="BP275" i="1"/>
  <c r="BQ275" i="1" s="1"/>
  <c r="BR274" i="1"/>
  <c r="BE273" i="1"/>
  <c r="BB274" i="1" s="1"/>
  <c r="AU272" i="1"/>
  <c r="EF277" i="1"/>
  <c r="EI277" i="1" s="1"/>
  <c r="EE278" i="1"/>
  <c r="DV276" i="1"/>
  <c r="DW275" i="1"/>
  <c r="DZ275" i="1" s="1"/>
  <c r="CE277" i="1" l="1"/>
  <c r="CC278" i="1"/>
  <c r="CD278" i="1" s="1"/>
  <c r="BC102" i="1"/>
  <c r="CP102" i="1"/>
  <c r="BR102" i="1"/>
  <c r="CT102" i="1"/>
  <c r="BT275" i="1"/>
  <c r="BC274" i="1"/>
  <c r="BD273" i="1"/>
  <c r="BG273" i="1" s="1"/>
  <c r="AT272" i="1"/>
  <c r="DY276" i="1"/>
  <c r="EH278" i="1"/>
  <c r="EG278" i="1" s="1"/>
  <c r="CG278" i="1" l="1"/>
  <c r="BS275" i="1"/>
  <c r="BF274" i="1"/>
  <c r="AR273" i="1"/>
  <c r="AS272" i="1"/>
  <c r="AV272" i="1" s="1"/>
  <c r="EF278" i="1"/>
  <c r="EI278" i="1" s="1"/>
  <c r="EE279" i="1"/>
  <c r="DX276" i="1"/>
  <c r="CF278" i="1" l="1"/>
  <c r="BR275" i="1"/>
  <c r="BP276" i="1"/>
  <c r="BQ276" i="1" s="1"/>
  <c r="BJ102" i="1"/>
  <c r="BE274" i="1"/>
  <c r="AU273" i="1"/>
  <c r="DW276" i="1"/>
  <c r="DZ276" i="1" s="1"/>
  <c r="DV277" i="1"/>
  <c r="EH279" i="1"/>
  <c r="CV102" i="1" l="1"/>
  <c r="BB275" i="1"/>
  <c r="CC279" i="1"/>
  <c r="CD279" i="1" s="1"/>
  <c r="CE278" i="1"/>
  <c r="BT276" i="1"/>
  <c r="BG102" i="1"/>
  <c r="BC275" i="1"/>
  <c r="BD274" i="1"/>
  <c r="CS102" i="1" s="1"/>
  <c r="AT273" i="1"/>
  <c r="DY277" i="1"/>
  <c r="EG279" i="1"/>
  <c r="CG279" i="1" l="1"/>
  <c r="BS276" i="1"/>
  <c r="BG274" i="1"/>
  <c r="BE102" i="1"/>
  <c r="BF275" i="1"/>
  <c r="AR274" i="1"/>
  <c r="AS273" i="1"/>
  <c r="AV273" i="1" s="1"/>
  <c r="EE280" i="1"/>
  <c r="EF279" i="1"/>
  <c r="EI279" i="1" s="1"/>
  <c r="DX277" i="1"/>
  <c r="CF279" i="1" l="1"/>
  <c r="BR276" i="1"/>
  <c r="BP277" i="1"/>
  <c r="BQ277" i="1" s="1"/>
  <c r="BE275" i="1"/>
  <c r="BB276" i="1" s="1"/>
  <c r="AU274" i="1"/>
  <c r="DW277" i="1"/>
  <c r="DZ277" i="1" s="1"/>
  <c r="DV278" i="1"/>
  <c r="EH280" i="1"/>
  <c r="CE279" i="1" l="1"/>
  <c r="CC280" i="1"/>
  <c r="CD280" i="1" s="1"/>
  <c r="AU102" i="1"/>
  <c r="BI102" i="1"/>
  <c r="CI102" i="1"/>
  <c r="BV102" i="1"/>
  <c r="BT277" i="1"/>
  <c r="BD275" i="1"/>
  <c r="BG275" i="1" s="1"/>
  <c r="BC276" i="1"/>
  <c r="AT274" i="1"/>
  <c r="DY278" i="1"/>
  <c r="EG280" i="1"/>
  <c r="CG280" i="1" l="1"/>
  <c r="BS102" i="1"/>
  <c r="BF102" i="1"/>
  <c r="CU102" i="1"/>
  <c r="AT102" i="1"/>
  <c r="AT116" i="1" s="1"/>
  <c r="CF102" i="1"/>
  <c r="BS277" i="1"/>
  <c r="BF276" i="1"/>
  <c r="AS274" i="1"/>
  <c r="AV274" i="1" s="1"/>
  <c r="AR275" i="1"/>
  <c r="EF280" i="1"/>
  <c r="EI280" i="1" s="1"/>
  <c r="EE281" i="1"/>
  <c r="DX278" i="1"/>
  <c r="CF280" i="1" l="1"/>
  <c r="BR277" i="1"/>
  <c r="BP278" i="1"/>
  <c r="BQ278" i="1" s="1"/>
  <c r="BE276" i="1"/>
  <c r="BB277" i="1" s="1"/>
  <c r="AU275" i="1"/>
  <c r="DV279" i="1"/>
  <c r="DW278" i="1"/>
  <c r="DZ278" i="1" s="1"/>
  <c r="EH281" i="1"/>
  <c r="CC281" i="1" l="1"/>
  <c r="CD281" i="1" s="1"/>
  <c r="CE280" i="1"/>
  <c r="BT278" i="1"/>
  <c r="BC277" i="1"/>
  <c r="BD276" i="1"/>
  <c r="BG276" i="1" s="1"/>
  <c r="AT275" i="1"/>
  <c r="EG281" i="1"/>
  <c r="DY279" i="1"/>
  <c r="CG281" i="1" l="1"/>
  <c r="BS278" i="1"/>
  <c r="BF277" i="1"/>
  <c r="AR276" i="1"/>
  <c r="AS275" i="1"/>
  <c r="AV275" i="1" s="1"/>
  <c r="DX279" i="1"/>
  <c r="EF281" i="1"/>
  <c r="EI281" i="1" s="1"/>
  <c r="EE282" i="1"/>
  <c r="CF281" i="1" l="1"/>
  <c r="BR278" i="1"/>
  <c r="BP279" i="1"/>
  <c r="BQ279" i="1" s="1"/>
  <c r="BE277" i="1"/>
  <c r="BB278" i="1" s="1"/>
  <c r="AU276" i="1"/>
  <c r="EH282" i="1"/>
  <c r="DW279" i="1"/>
  <c r="DZ279" i="1" s="1"/>
  <c r="DV280" i="1"/>
  <c r="CE281" i="1" l="1"/>
  <c r="CC282" i="1"/>
  <c r="CD282" i="1" s="1"/>
  <c r="BT279" i="1"/>
  <c r="BC278" i="1"/>
  <c r="BD277" i="1"/>
  <c r="BG277" i="1" s="1"/>
  <c r="AT276" i="1"/>
  <c r="DY280" i="1"/>
  <c r="EG282" i="1"/>
  <c r="CG282" i="1" l="1"/>
  <c r="BS279" i="1"/>
  <c r="BF278" i="1"/>
  <c r="BE278" i="1" s="1"/>
  <c r="BB279" i="1" s="1"/>
  <c r="AS276" i="1"/>
  <c r="AV276" i="1" s="1"/>
  <c r="AR277" i="1"/>
  <c r="EE283" i="1"/>
  <c r="EF282" i="1"/>
  <c r="EI282" i="1" s="1"/>
  <c r="DX280" i="1"/>
  <c r="CF282" i="1" l="1"/>
  <c r="BR279" i="1"/>
  <c r="BP280" i="1"/>
  <c r="BQ280" i="1" s="1"/>
  <c r="BC279" i="1"/>
  <c r="BF279" i="1" s="1"/>
  <c r="BD278" i="1"/>
  <c r="BG278" i="1" s="1"/>
  <c r="AU277" i="1"/>
  <c r="DV281" i="1"/>
  <c r="DW280" i="1"/>
  <c r="DZ280" i="1" s="1"/>
  <c r="EH283" i="1"/>
  <c r="EG283" i="1" s="1"/>
  <c r="CE282" i="1" l="1"/>
  <c r="CC283" i="1"/>
  <c r="CD283" i="1" s="1"/>
  <c r="BT280" i="1"/>
  <c r="BE279" i="1"/>
  <c r="BB280" i="1" s="1"/>
  <c r="AT277" i="1"/>
  <c r="EF283" i="1"/>
  <c r="EI283" i="1" s="1"/>
  <c r="EE284" i="1"/>
  <c r="EH284" i="1" s="1"/>
  <c r="DY281" i="1"/>
  <c r="CG283" i="1" l="1"/>
  <c r="BS280" i="1"/>
  <c r="BC280" i="1"/>
  <c r="BD279" i="1"/>
  <c r="BG279" i="1" s="1"/>
  <c r="AS277" i="1"/>
  <c r="AV277" i="1" s="1"/>
  <c r="AR278" i="1"/>
  <c r="DX281" i="1"/>
  <c r="EG284" i="1"/>
  <c r="EH103" i="1"/>
  <c r="CF283" i="1" l="1"/>
  <c r="BR280" i="1"/>
  <c r="BP281" i="1"/>
  <c r="BQ281" i="1" s="1"/>
  <c r="BF280" i="1"/>
  <c r="AU278" i="1"/>
  <c r="EF284" i="1"/>
  <c r="EE285" i="1"/>
  <c r="EG103" i="1"/>
  <c r="DV282" i="1"/>
  <c r="DW281" i="1"/>
  <c r="DZ281" i="1" s="1"/>
  <c r="CE283" i="1" l="1"/>
  <c r="CC284" i="1"/>
  <c r="CD284" i="1" s="1"/>
  <c r="BT281" i="1"/>
  <c r="BE280" i="1"/>
  <c r="BB281" i="1" s="1"/>
  <c r="AT278" i="1"/>
  <c r="DY282" i="1"/>
  <c r="EH285" i="1"/>
  <c r="EG285" i="1" s="1"/>
  <c r="EI284" i="1"/>
  <c r="EI103" i="1" s="1"/>
  <c r="EF103" i="1"/>
  <c r="CG284" i="1" l="1"/>
  <c r="BS281" i="1"/>
  <c r="BC281" i="1"/>
  <c r="BD280" i="1"/>
  <c r="BG280" i="1" s="1"/>
  <c r="AR279" i="1"/>
  <c r="AS278" i="1"/>
  <c r="AV278" i="1" s="1"/>
  <c r="EE286" i="1"/>
  <c r="EH286" i="1" s="1"/>
  <c r="EF285" i="1"/>
  <c r="EI285" i="1" s="1"/>
  <c r="DX282" i="1"/>
  <c r="CF284" i="1" l="1"/>
  <c r="BR281" i="1"/>
  <c r="BP282" i="1"/>
  <c r="BQ282" i="1" s="1"/>
  <c r="BF281" i="1"/>
  <c r="AU279" i="1"/>
  <c r="DV283" i="1"/>
  <c r="DW282" i="1"/>
  <c r="DZ282" i="1" s="1"/>
  <c r="EG286" i="1"/>
  <c r="CC285" i="1" l="1"/>
  <c r="CD285" i="1" s="1"/>
  <c r="CE284" i="1"/>
  <c r="BT282" i="1"/>
  <c r="BE281" i="1"/>
  <c r="BB282" i="1" s="1"/>
  <c r="AT279" i="1"/>
  <c r="EE287" i="1"/>
  <c r="EF286" i="1"/>
  <c r="EI286" i="1" s="1"/>
  <c r="DY283" i="1"/>
  <c r="CG285" i="1" l="1"/>
  <c r="CC103" i="1"/>
  <c r="BS282" i="1"/>
  <c r="BC282" i="1"/>
  <c r="BD281" i="1"/>
  <c r="BG281" i="1" s="1"/>
  <c r="AR280" i="1"/>
  <c r="AS279" i="1"/>
  <c r="AV279" i="1" s="1"/>
  <c r="DX283" i="1"/>
  <c r="EH287" i="1"/>
  <c r="CF285" i="1" l="1"/>
  <c r="BR282" i="1"/>
  <c r="BP283" i="1"/>
  <c r="BQ283" i="1" s="1"/>
  <c r="BF282" i="1"/>
  <c r="BE282" i="1" s="1"/>
  <c r="BB283" i="1" s="1"/>
  <c r="AU280" i="1"/>
  <c r="EG287" i="1"/>
  <c r="DV284" i="1"/>
  <c r="DW283" i="1"/>
  <c r="DZ283" i="1" s="1"/>
  <c r="CC286" i="1" l="1"/>
  <c r="CD286" i="1" s="1"/>
  <c r="CE285" i="1"/>
  <c r="CJ103" i="1"/>
  <c r="BT283" i="1"/>
  <c r="BD282" i="1"/>
  <c r="BG282" i="1" s="1"/>
  <c r="BC283" i="1"/>
  <c r="BF283" i="1" s="1"/>
  <c r="AT280" i="1"/>
  <c r="DY284" i="1"/>
  <c r="EE288" i="1"/>
  <c r="EF287" i="1"/>
  <c r="EI287" i="1" s="1"/>
  <c r="CG286" i="1" l="1"/>
  <c r="CG103" i="1"/>
  <c r="BS283" i="1"/>
  <c r="BE283" i="1"/>
  <c r="BB284" i="1" s="1"/>
  <c r="AR281" i="1"/>
  <c r="AS280" i="1"/>
  <c r="AV280" i="1" s="1"/>
  <c r="EH288" i="1"/>
  <c r="DY103" i="1"/>
  <c r="DX284" i="1"/>
  <c r="CF286" i="1" l="1"/>
  <c r="CE103" i="1"/>
  <c r="BC103" i="1"/>
  <c r="CP103" i="1"/>
  <c r="BR283" i="1"/>
  <c r="BP284" i="1"/>
  <c r="BC284" i="1"/>
  <c r="BF284" i="1" s="1"/>
  <c r="BJ103" i="1" s="1"/>
  <c r="BD283" i="1"/>
  <c r="BG283" i="1" s="1"/>
  <c r="AU281" i="1"/>
  <c r="DW284" i="1"/>
  <c r="DV285" i="1"/>
  <c r="DX103" i="1"/>
  <c r="EG288" i="1"/>
  <c r="CE286" i="1" l="1"/>
  <c r="CC287" i="1"/>
  <c r="CD287" i="1" s="1"/>
  <c r="BP103" i="1"/>
  <c r="CQ103" i="1"/>
  <c r="BQ284" i="1"/>
  <c r="BE284" i="1"/>
  <c r="AT281" i="1"/>
  <c r="DW103" i="1"/>
  <c r="DZ284" i="1"/>
  <c r="DZ103" i="1" s="1"/>
  <c r="EF288" i="1"/>
  <c r="EI288" i="1" s="1"/>
  <c r="EE289" i="1"/>
  <c r="DY285" i="1"/>
  <c r="CV103" i="1" l="1"/>
  <c r="BB285" i="1"/>
  <c r="CG287" i="1"/>
  <c r="BT284" i="1"/>
  <c r="BG103" i="1"/>
  <c r="BD284" i="1"/>
  <c r="AR282" i="1"/>
  <c r="AS281" i="1"/>
  <c r="AV281" i="1" s="1"/>
  <c r="EH289" i="1"/>
  <c r="DX285" i="1"/>
  <c r="CF287" i="1" l="1"/>
  <c r="BG284" i="1"/>
  <c r="CS103" i="1"/>
  <c r="BW103" i="1"/>
  <c r="BS284" i="1"/>
  <c r="CW103" i="1" s="1"/>
  <c r="BE103" i="1"/>
  <c r="BC285" i="1"/>
  <c r="BF285" i="1" s="1"/>
  <c r="AU282" i="1"/>
  <c r="DV286" i="1"/>
  <c r="DW285" i="1"/>
  <c r="DZ285" i="1" s="1"/>
  <c r="EG289" i="1"/>
  <c r="CE287" i="1" l="1"/>
  <c r="CC288" i="1"/>
  <c r="CD288" i="1" s="1"/>
  <c r="BR284" i="1"/>
  <c r="BP285" i="1"/>
  <c r="BQ285" i="1" s="1"/>
  <c r="BT103" i="1"/>
  <c r="BE285" i="1"/>
  <c r="BB286" i="1" s="1"/>
  <c r="AT282" i="1"/>
  <c r="EE290" i="1"/>
  <c r="EF289" i="1"/>
  <c r="EI289" i="1" s="1"/>
  <c r="DY286" i="1"/>
  <c r="CG288" i="1" l="1"/>
  <c r="BR103" i="1"/>
  <c r="CT103" i="1"/>
  <c r="BT285" i="1"/>
  <c r="BD285" i="1"/>
  <c r="BG285" i="1" s="1"/>
  <c r="AR283" i="1"/>
  <c r="AS282" i="1"/>
  <c r="AV282" i="1" s="1"/>
  <c r="EH290" i="1"/>
  <c r="DX286" i="1"/>
  <c r="CF288" i="1" l="1"/>
  <c r="BS285" i="1"/>
  <c r="BC286" i="1"/>
  <c r="BF286" i="1" s="1"/>
  <c r="AU283" i="1"/>
  <c r="DV287" i="1"/>
  <c r="DW286" i="1"/>
  <c r="DZ286" i="1" s="1"/>
  <c r="EG290" i="1"/>
  <c r="CC289" i="1" l="1"/>
  <c r="CD289" i="1" s="1"/>
  <c r="CE288" i="1"/>
  <c r="BR285" i="1"/>
  <c r="BP286" i="1"/>
  <c r="BQ286" i="1" s="1"/>
  <c r="BE286" i="1"/>
  <c r="BB287" i="1" s="1"/>
  <c r="AT283" i="1"/>
  <c r="EE291" i="1"/>
  <c r="EF290" i="1"/>
  <c r="EI290" i="1" s="1"/>
  <c r="DY287" i="1"/>
  <c r="CG289" i="1" l="1"/>
  <c r="BT286" i="1"/>
  <c r="BD286" i="1"/>
  <c r="BG286" i="1" s="1"/>
  <c r="AR284" i="1"/>
  <c r="AS283" i="1"/>
  <c r="AV283" i="1" s="1"/>
  <c r="EH291" i="1"/>
  <c r="DX287" i="1"/>
  <c r="CF289" i="1" l="1"/>
  <c r="BS286" i="1"/>
  <c r="BC287" i="1"/>
  <c r="BF287" i="1" s="1"/>
  <c r="BE287" i="1" s="1"/>
  <c r="BB288" i="1" s="1"/>
  <c r="AU284" i="1"/>
  <c r="DW287" i="1"/>
  <c r="DZ287" i="1" s="1"/>
  <c r="DV288" i="1"/>
  <c r="EG291" i="1"/>
  <c r="CC290" i="1" l="1"/>
  <c r="CD290" i="1" s="1"/>
  <c r="CE289" i="1"/>
  <c r="BV103" i="1"/>
  <c r="CI103" i="1"/>
  <c r="BI103" i="1"/>
  <c r="AU103" i="1"/>
  <c r="BR286" i="1"/>
  <c r="BP287" i="1"/>
  <c r="BQ287" i="1" s="1"/>
  <c r="AT284" i="1"/>
  <c r="BD287" i="1"/>
  <c r="BG287" i="1" s="1"/>
  <c r="EE292" i="1"/>
  <c r="EF291" i="1"/>
  <c r="EI291" i="1" s="1"/>
  <c r="DY288" i="1"/>
  <c r="CG290" i="1" l="1"/>
  <c r="BS103" i="1"/>
  <c r="CU103" i="1"/>
  <c r="CF103" i="1"/>
  <c r="AT103" i="1"/>
  <c r="BF103" i="1"/>
  <c r="BT287" i="1"/>
  <c r="AS284" i="1"/>
  <c r="AV284" i="1" s="1"/>
  <c r="AR285" i="1"/>
  <c r="EH292" i="1"/>
  <c r="EG292" i="1" s="1"/>
  <c r="DX288" i="1"/>
  <c r="CF290" i="1" l="1"/>
  <c r="BS287" i="1"/>
  <c r="BC288" i="1"/>
  <c r="BF288" i="1" s="1"/>
  <c r="AU285" i="1"/>
  <c r="EF292" i="1"/>
  <c r="EI292" i="1" s="1"/>
  <c r="EE293" i="1"/>
  <c r="EH293" i="1" s="1"/>
  <c r="DV289" i="1"/>
  <c r="DW288" i="1"/>
  <c r="DZ288" i="1" s="1"/>
  <c r="CC291" i="1" l="1"/>
  <c r="CD291" i="1" s="1"/>
  <c r="CE290" i="1"/>
  <c r="BR287" i="1"/>
  <c r="BP288" i="1"/>
  <c r="BQ288" i="1" s="1"/>
  <c r="BE288" i="1"/>
  <c r="BB289" i="1" s="1"/>
  <c r="AT285" i="1"/>
  <c r="DY289" i="1"/>
  <c r="EG293" i="1"/>
  <c r="CG291" i="1" l="1"/>
  <c r="CF291" i="1" s="1"/>
  <c r="BT288" i="1"/>
  <c r="BS288" i="1" s="1"/>
  <c r="BD288" i="1"/>
  <c r="BG288" i="1" s="1"/>
  <c r="AR286" i="1"/>
  <c r="AS285" i="1"/>
  <c r="AV285" i="1" s="1"/>
  <c r="EF293" i="1"/>
  <c r="EI293" i="1" s="1"/>
  <c r="EE294" i="1"/>
  <c r="DX289" i="1"/>
  <c r="CE291" i="1" l="1"/>
  <c r="CC292" i="1"/>
  <c r="CD292" i="1" s="1"/>
  <c r="BR288" i="1"/>
  <c r="BP289" i="1"/>
  <c r="BQ289" i="1" s="1"/>
  <c r="BC289" i="1"/>
  <c r="BF289" i="1" s="1"/>
  <c r="AU286" i="1"/>
  <c r="DV290" i="1"/>
  <c r="DW289" i="1"/>
  <c r="DZ289" i="1" s="1"/>
  <c r="EH294" i="1"/>
  <c r="CG292" i="1" l="1"/>
  <c r="BT289" i="1"/>
  <c r="BE289" i="1"/>
  <c r="BB290" i="1" s="1"/>
  <c r="AT286" i="1"/>
  <c r="EH104" i="1"/>
  <c r="EG294" i="1"/>
  <c r="DY290" i="1"/>
  <c r="CF292" i="1" l="1"/>
  <c r="BS289" i="1"/>
  <c r="BD289" i="1"/>
  <c r="BG289" i="1" s="1"/>
  <c r="AS286" i="1"/>
  <c r="AV286" i="1" s="1"/>
  <c r="AR287" i="1"/>
  <c r="DX290" i="1"/>
  <c r="EE295" i="1"/>
  <c r="EF294" i="1"/>
  <c r="EG104" i="1"/>
  <c r="CE292" i="1" l="1"/>
  <c r="CC293" i="1"/>
  <c r="CD293" i="1" s="1"/>
  <c r="BR289" i="1"/>
  <c r="BP290" i="1"/>
  <c r="BQ290" i="1" s="1"/>
  <c r="BC290" i="1"/>
  <c r="BF290" i="1" s="1"/>
  <c r="AU287" i="1"/>
  <c r="EI294" i="1"/>
  <c r="EI104" i="1" s="1"/>
  <c r="EF104" i="1"/>
  <c r="EH295" i="1"/>
  <c r="EG295" i="1" s="1"/>
  <c r="DV291" i="1"/>
  <c r="DW290" i="1"/>
  <c r="DZ290" i="1" s="1"/>
  <c r="CG293" i="1" l="1"/>
  <c r="BT290" i="1"/>
  <c r="BE290" i="1"/>
  <c r="BB291" i="1" s="1"/>
  <c r="AT287" i="1"/>
  <c r="EE296" i="1"/>
  <c r="EH296" i="1" s="1"/>
  <c r="EF295" i="1"/>
  <c r="EI295" i="1" s="1"/>
  <c r="DY291" i="1"/>
  <c r="DX291" i="1" s="1"/>
  <c r="CF293" i="1" l="1"/>
  <c r="BS290" i="1"/>
  <c r="BD290" i="1"/>
  <c r="BG290" i="1" s="1"/>
  <c r="AS287" i="1"/>
  <c r="AV287" i="1" s="1"/>
  <c r="AR288" i="1"/>
  <c r="DV292" i="1"/>
  <c r="DY292" i="1" s="1"/>
  <c r="DW291" i="1"/>
  <c r="DZ291" i="1" s="1"/>
  <c r="EG296" i="1"/>
  <c r="CE293" i="1" l="1"/>
  <c r="CC294" i="1"/>
  <c r="CD294" i="1" s="1"/>
  <c r="BR290" i="1"/>
  <c r="BP291" i="1"/>
  <c r="BQ291" i="1" s="1"/>
  <c r="BC291" i="1"/>
  <c r="BF291" i="1" s="1"/>
  <c r="AU288" i="1"/>
  <c r="EF296" i="1"/>
  <c r="EI296" i="1" s="1"/>
  <c r="EE297" i="1"/>
  <c r="DX292" i="1"/>
  <c r="CG294" i="1" l="1"/>
  <c r="BT291" i="1"/>
  <c r="BE291" i="1"/>
  <c r="BB292" i="1" s="1"/>
  <c r="AT288" i="1"/>
  <c r="DW292" i="1"/>
  <c r="DZ292" i="1" s="1"/>
  <c r="DV293" i="1"/>
  <c r="EH297" i="1"/>
  <c r="CF294" i="1" l="1"/>
  <c r="BS291" i="1"/>
  <c r="BD291" i="1"/>
  <c r="BG291" i="1" s="1"/>
  <c r="AR289" i="1"/>
  <c r="AS288" i="1"/>
  <c r="AV288" i="1" s="1"/>
  <c r="EG297" i="1"/>
  <c r="DY293" i="1"/>
  <c r="CC295" i="1" l="1"/>
  <c r="CD295" i="1" s="1"/>
  <c r="CE294" i="1"/>
  <c r="BP292" i="1"/>
  <c r="BQ292" i="1" s="1"/>
  <c r="BR291" i="1"/>
  <c r="BC292" i="1"/>
  <c r="BF292" i="1" s="1"/>
  <c r="AU289" i="1"/>
  <c r="DX293" i="1"/>
  <c r="EE298" i="1"/>
  <c r="EF297" i="1"/>
  <c r="EI297" i="1" s="1"/>
  <c r="CG295" i="1" l="1"/>
  <c r="BT292" i="1"/>
  <c r="BE292" i="1"/>
  <c r="BB293" i="1" s="1"/>
  <c r="AT289" i="1"/>
  <c r="EH298" i="1"/>
  <c r="DV294" i="1"/>
  <c r="DW293" i="1"/>
  <c r="DZ293" i="1" s="1"/>
  <c r="CF295" i="1" l="1"/>
  <c r="BS292" i="1"/>
  <c r="BD292" i="1"/>
  <c r="BG292" i="1" s="1"/>
  <c r="AR290" i="1"/>
  <c r="AS289" i="1"/>
  <c r="AV289" i="1" s="1"/>
  <c r="DY294" i="1"/>
  <c r="EG298" i="1"/>
  <c r="CC296" i="1" l="1"/>
  <c r="CD296" i="1" s="1"/>
  <c r="CE295" i="1"/>
  <c r="CC104" i="1"/>
  <c r="BR292" i="1"/>
  <c r="BP293" i="1"/>
  <c r="BQ293" i="1" s="1"/>
  <c r="BC293" i="1"/>
  <c r="BF293" i="1" s="1"/>
  <c r="AU290" i="1"/>
  <c r="EE299" i="1"/>
  <c r="EF298" i="1"/>
  <c r="EI298" i="1" s="1"/>
  <c r="DY104" i="1"/>
  <c r="DX294" i="1"/>
  <c r="CG296" i="1" l="1"/>
  <c r="CJ104" i="1"/>
  <c r="BT293" i="1"/>
  <c r="BE293" i="1"/>
  <c r="BB294" i="1" s="1"/>
  <c r="AT290" i="1"/>
  <c r="DV295" i="1"/>
  <c r="DW294" i="1"/>
  <c r="DX104" i="1"/>
  <c r="EH299" i="1"/>
  <c r="CF296" i="1" l="1"/>
  <c r="CG104" i="1"/>
  <c r="BS293" i="1"/>
  <c r="BD293" i="1"/>
  <c r="BG293" i="1" s="1"/>
  <c r="AS290" i="1"/>
  <c r="AV290" i="1" s="1"/>
  <c r="AR291" i="1"/>
  <c r="EG299" i="1"/>
  <c r="DW104" i="1"/>
  <c r="DZ294" i="1"/>
  <c r="DZ104" i="1" s="1"/>
  <c r="DY295" i="1"/>
  <c r="CE296" i="1" l="1"/>
  <c r="CC297" i="1"/>
  <c r="CD297" i="1" s="1"/>
  <c r="CE104" i="1"/>
  <c r="BC104" i="1"/>
  <c r="CP104" i="1"/>
  <c r="BR293" i="1"/>
  <c r="BP294" i="1"/>
  <c r="BQ294" i="1" s="1"/>
  <c r="BC294" i="1"/>
  <c r="BF294" i="1" s="1"/>
  <c r="BJ104" i="1" s="1"/>
  <c r="AU291" i="1"/>
  <c r="DX295" i="1"/>
  <c r="EE300" i="1"/>
  <c r="EF299" i="1"/>
  <c r="EI299" i="1" s="1"/>
  <c r="CG297" i="1" l="1"/>
  <c r="BP104" i="1"/>
  <c r="CQ104" i="1"/>
  <c r="BT294" i="1"/>
  <c r="BE294" i="1"/>
  <c r="BB295" i="1" s="1"/>
  <c r="AT291" i="1"/>
  <c r="EH300" i="1"/>
  <c r="DW295" i="1"/>
  <c r="DZ295" i="1" s="1"/>
  <c r="DV296" i="1"/>
  <c r="CF297" i="1" l="1"/>
  <c r="CV104" i="1"/>
  <c r="BW104" i="1"/>
  <c r="BS294" i="1"/>
  <c r="CW104" i="1" s="1"/>
  <c r="BD294" i="1"/>
  <c r="CS104" i="1" s="1"/>
  <c r="BG104" i="1"/>
  <c r="AR292" i="1"/>
  <c r="AS291" i="1"/>
  <c r="AV291" i="1" s="1"/>
  <c r="DY296" i="1"/>
  <c r="EG300" i="1"/>
  <c r="CC298" i="1" l="1"/>
  <c r="CD298" i="1" s="1"/>
  <c r="CE297" i="1"/>
  <c r="BR294" i="1"/>
  <c r="BP295" i="1"/>
  <c r="BQ295" i="1" s="1"/>
  <c r="BT104" i="1"/>
  <c r="BG294" i="1"/>
  <c r="BE104" i="1"/>
  <c r="BC295" i="1"/>
  <c r="BF295" i="1" s="1"/>
  <c r="AU292" i="1"/>
  <c r="EE301" i="1"/>
  <c r="EF300" i="1"/>
  <c r="EI300" i="1" s="1"/>
  <c r="DX296" i="1"/>
  <c r="CG298" i="1" l="1"/>
  <c r="BR104" i="1"/>
  <c r="CT104" i="1"/>
  <c r="BT295" i="1"/>
  <c r="BE295" i="1"/>
  <c r="BB296" i="1" s="1"/>
  <c r="AT292" i="1"/>
  <c r="DV297" i="1"/>
  <c r="DW296" i="1"/>
  <c r="DZ296" i="1" s="1"/>
  <c r="EH301" i="1"/>
  <c r="CF298" i="1" l="1"/>
  <c r="BS295" i="1"/>
  <c r="BD295" i="1"/>
  <c r="BG295" i="1" s="1"/>
  <c r="AS292" i="1"/>
  <c r="AV292" i="1" s="1"/>
  <c r="AR293" i="1"/>
  <c r="EG301" i="1"/>
  <c r="DY297" i="1"/>
  <c r="CE298" i="1" l="1"/>
  <c r="CC299" i="1"/>
  <c r="CD299" i="1" s="1"/>
  <c r="BR295" i="1"/>
  <c r="BP296" i="1"/>
  <c r="BQ296" i="1" s="1"/>
  <c r="BC296" i="1"/>
  <c r="BF296" i="1" s="1"/>
  <c r="BE296" i="1" s="1"/>
  <c r="BB297" i="1" s="1"/>
  <c r="AU293" i="1"/>
  <c r="DX297" i="1"/>
  <c r="EE302" i="1"/>
  <c r="EF301" i="1"/>
  <c r="EI301" i="1" s="1"/>
  <c r="CG299" i="1" l="1"/>
  <c r="BT296" i="1"/>
  <c r="BD296" i="1"/>
  <c r="BG296" i="1" s="1"/>
  <c r="AT293" i="1"/>
  <c r="EH302" i="1"/>
  <c r="DV298" i="1"/>
  <c r="DW297" i="1"/>
  <c r="DZ297" i="1" s="1"/>
  <c r="CF299" i="1" l="1"/>
  <c r="BS296" i="1"/>
  <c r="AS293" i="1"/>
  <c r="AV293" i="1" s="1"/>
  <c r="AR294" i="1"/>
  <c r="DY298" i="1"/>
  <c r="EG302" i="1"/>
  <c r="CE299" i="1" l="1"/>
  <c r="CC300" i="1"/>
  <c r="CD300" i="1" s="1"/>
  <c r="BR296" i="1"/>
  <c r="BP297" i="1"/>
  <c r="BQ297" i="1" s="1"/>
  <c r="BC297" i="1"/>
  <c r="BF297" i="1" s="1"/>
  <c r="AU294" i="1"/>
  <c r="EE303" i="1"/>
  <c r="EF302" i="1"/>
  <c r="EI302" i="1" s="1"/>
  <c r="DX298" i="1"/>
  <c r="CG300" i="1" l="1"/>
  <c r="BV104" i="1"/>
  <c r="BI104" i="1"/>
  <c r="AU104" i="1"/>
  <c r="CI104" i="1"/>
  <c r="BT297" i="1"/>
  <c r="BE297" i="1"/>
  <c r="BB298" i="1" s="1"/>
  <c r="AT294" i="1"/>
  <c r="DW298" i="1"/>
  <c r="DZ298" i="1" s="1"/>
  <c r="DV299" i="1"/>
  <c r="EH303" i="1"/>
  <c r="CF300" i="1" l="1"/>
  <c r="CF104" i="1"/>
  <c r="AT104" i="1"/>
  <c r="BS104" i="1"/>
  <c r="BF104" i="1"/>
  <c r="CU104" i="1"/>
  <c r="BS297" i="1"/>
  <c r="BD297" i="1"/>
  <c r="BG297" i="1" s="1"/>
  <c r="AS294" i="1"/>
  <c r="AV294" i="1" s="1"/>
  <c r="AR295" i="1"/>
  <c r="EG303" i="1"/>
  <c r="DY299" i="1"/>
  <c r="CE300" i="1" l="1"/>
  <c r="CC301" i="1"/>
  <c r="CD301" i="1" s="1"/>
  <c r="BR297" i="1"/>
  <c r="BP298" i="1"/>
  <c r="BQ298" i="1" s="1"/>
  <c r="BC298" i="1"/>
  <c r="BF298" i="1" s="1"/>
  <c r="BE298" i="1" s="1"/>
  <c r="BB299" i="1" s="1"/>
  <c r="AU295" i="1"/>
  <c r="DX299" i="1"/>
  <c r="EE304" i="1"/>
  <c r="EF303" i="1"/>
  <c r="EI303" i="1" s="1"/>
  <c r="CG301" i="1" l="1"/>
  <c r="BT298" i="1"/>
  <c r="BD298" i="1"/>
  <c r="BG298" i="1" s="1"/>
  <c r="AT295" i="1"/>
  <c r="EH304" i="1"/>
  <c r="DV300" i="1"/>
  <c r="DW299" i="1"/>
  <c r="DZ299" i="1" s="1"/>
  <c r="CF301" i="1" l="1"/>
  <c r="BS298" i="1"/>
  <c r="BC299" i="1"/>
  <c r="BF299" i="1" s="1"/>
  <c r="AR296" i="1"/>
  <c r="AS295" i="1"/>
  <c r="AV295" i="1" s="1"/>
  <c r="DY300" i="1"/>
  <c r="EH105" i="1"/>
  <c r="EG304" i="1"/>
  <c r="CE301" i="1" l="1"/>
  <c r="CC302" i="1"/>
  <c r="CD302" i="1" s="1"/>
  <c r="BR298" i="1"/>
  <c r="BP299" i="1"/>
  <c r="BQ299" i="1" s="1"/>
  <c r="BE299" i="1"/>
  <c r="BB300" i="1" s="1"/>
  <c r="AU296" i="1"/>
  <c r="EE305" i="1"/>
  <c r="EF304" i="1"/>
  <c r="EG105" i="1"/>
  <c r="DX300" i="1"/>
  <c r="CG302" i="1" l="1"/>
  <c r="BT299" i="1"/>
  <c r="AT296" i="1"/>
  <c r="BD299" i="1"/>
  <c r="BG299" i="1" s="1"/>
  <c r="DV301" i="1"/>
  <c r="DW300" i="1"/>
  <c r="DZ300" i="1" s="1"/>
  <c r="EI304" i="1"/>
  <c r="EI105" i="1" s="1"/>
  <c r="EF105" i="1"/>
  <c r="EH305" i="1"/>
  <c r="CF302" i="1" l="1"/>
  <c r="BS299" i="1"/>
  <c r="BC300" i="1"/>
  <c r="BF300" i="1" s="1"/>
  <c r="AR297" i="1"/>
  <c r="AS296" i="1"/>
  <c r="AV296" i="1" s="1"/>
  <c r="EG305" i="1"/>
  <c r="DY301" i="1"/>
  <c r="CC303" i="1" l="1"/>
  <c r="CD303" i="1" s="1"/>
  <c r="CE302" i="1"/>
  <c r="BR299" i="1"/>
  <c r="BP300" i="1"/>
  <c r="BQ300" i="1" s="1"/>
  <c r="AU297" i="1"/>
  <c r="BE300" i="1"/>
  <c r="BB301" i="1" s="1"/>
  <c r="DX301" i="1"/>
  <c r="EF305" i="1"/>
  <c r="EI305" i="1" s="1"/>
  <c r="EE306" i="1"/>
  <c r="CG303" i="1" l="1"/>
  <c r="BT300" i="1"/>
  <c r="BD300" i="1"/>
  <c r="BG300" i="1" s="1"/>
  <c r="AT297" i="1"/>
  <c r="EH306" i="1"/>
  <c r="DW301" i="1"/>
  <c r="DZ301" i="1" s="1"/>
  <c r="DV302" i="1"/>
  <c r="CF303" i="1" l="1"/>
  <c r="BS300" i="1"/>
  <c r="BC301" i="1"/>
  <c r="BF301" i="1" s="1"/>
  <c r="AR298" i="1"/>
  <c r="AS297" i="1"/>
  <c r="AV297" i="1" s="1"/>
  <c r="DY302" i="1"/>
  <c r="EG306" i="1"/>
  <c r="CE303" i="1" l="1"/>
  <c r="CC304" i="1"/>
  <c r="CD304" i="1" s="1"/>
  <c r="BP301" i="1"/>
  <c r="BQ301" i="1" s="1"/>
  <c r="BR300" i="1"/>
  <c r="BE301" i="1"/>
  <c r="BB302" i="1" s="1"/>
  <c r="AU298" i="1"/>
  <c r="EE307" i="1"/>
  <c r="EF306" i="1"/>
  <c r="EI306" i="1" s="1"/>
  <c r="DX302" i="1"/>
  <c r="CG304" i="1" l="1"/>
  <c r="BT301" i="1"/>
  <c r="AT298" i="1"/>
  <c r="BD301" i="1"/>
  <c r="BG301" i="1" s="1"/>
  <c r="DW302" i="1"/>
  <c r="DZ302" i="1" s="1"/>
  <c r="DV303" i="1"/>
  <c r="EH307" i="1"/>
  <c r="CF304" i="1" l="1"/>
  <c r="BS301" i="1"/>
  <c r="BC302" i="1"/>
  <c r="BF302" i="1" s="1"/>
  <c r="AR299" i="1"/>
  <c r="AS298" i="1"/>
  <c r="AV298" i="1" s="1"/>
  <c r="EG307" i="1"/>
  <c r="DY303" i="1"/>
  <c r="CC305" i="1" l="1"/>
  <c r="CD305" i="1" s="1"/>
  <c r="CE304" i="1"/>
  <c r="CC105" i="1"/>
  <c r="BR301" i="1"/>
  <c r="BP302" i="1"/>
  <c r="BQ302" i="1" s="1"/>
  <c r="AU299" i="1"/>
  <c r="BE302" i="1"/>
  <c r="BB303" i="1" s="1"/>
  <c r="DX303" i="1"/>
  <c r="EE308" i="1"/>
  <c r="EF307" i="1"/>
  <c r="EI307" i="1" s="1"/>
  <c r="CG305" i="1" l="1"/>
  <c r="CG105" i="1"/>
  <c r="CJ105" i="1"/>
  <c r="BT302" i="1"/>
  <c r="BD302" i="1"/>
  <c r="BG302" i="1" s="1"/>
  <c r="AT299" i="1"/>
  <c r="EH308" i="1"/>
  <c r="DW303" i="1"/>
  <c r="DZ303" i="1" s="1"/>
  <c r="DV304" i="1"/>
  <c r="CF305" i="1" l="1"/>
  <c r="BS302" i="1"/>
  <c r="BC303" i="1"/>
  <c r="BF303" i="1" s="1"/>
  <c r="AS299" i="1"/>
  <c r="AV299" i="1" s="1"/>
  <c r="AR300" i="1"/>
  <c r="DY304" i="1"/>
  <c r="EG308" i="1"/>
  <c r="CC306" i="1" l="1"/>
  <c r="CD306" i="1" s="1"/>
  <c r="CE305" i="1"/>
  <c r="CE105" i="1"/>
  <c r="BP303" i="1"/>
  <c r="BQ303" i="1" s="1"/>
  <c r="BR302" i="1"/>
  <c r="BE303" i="1"/>
  <c r="BB304" i="1" s="1"/>
  <c r="AU300" i="1"/>
  <c r="EE309" i="1"/>
  <c r="EF308" i="1"/>
  <c r="EI308" i="1" s="1"/>
  <c r="DY105" i="1"/>
  <c r="DX304" i="1"/>
  <c r="CG306" i="1" l="1"/>
  <c r="BC105" i="1"/>
  <c r="CP105" i="1"/>
  <c r="BT303" i="1"/>
  <c r="AT300" i="1"/>
  <c r="BD303" i="1"/>
  <c r="BG303" i="1" s="1"/>
  <c r="DW304" i="1"/>
  <c r="DV305" i="1"/>
  <c r="DX105" i="1"/>
  <c r="EH309" i="1"/>
  <c r="DL148" i="1"/>
  <c r="DL149" i="1"/>
  <c r="DL150" i="1"/>
  <c r="DL151" i="1"/>
  <c r="DL152" i="1"/>
  <c r="DL153" i="1"/>
  <c r="DL154" i="1"/>
  <c r="DL155" i="1"/>
  <c r="DL156" i="1"/>
  <c r="DL157" i="1"/>
  <c r="DL158" i="1"/>
  <c r="DL159" i="1"/>
  <c r="DL160" i="1"/>
  <c r="DL161" i="1"/>
  <c r="DL162" i="1"/>
  <c r="DL163" i="1"/>
  <c r="DL164" i="1"/>
  <c r="DL165" i="1"/>
  <c r="DL166" i="1"/>
  <c r="DL167" i="1"/>
  <c r="DL168" i="1"/>
  <c r="DL169" i="1"/>
  <c r="DL170" i="1"/>
  <c r="DL171" i="1"/>
  <c r="DL172" i="1"/>
  <c r="DL173" i="1"/>
  <c r="DL174" i="1"/>
  <c r="DD92" i="1" s="1"/>
  <c r="DL175" i="1"/>
  <c r="DL146" i="1"/>
  <c r="DL147" i="1"/>
  <c r="DL145" i="1"/>
  <c r="DM145" i="1" s="1"/>
  <c r="DQ144" i="1"/>
  <c r="DQ132" i="1"/>
  <c r="CF306" i="1" l="1"/>
  <c r="BS303" i="1"/>
  <c r="BC304" i="1"/>
  <c r="BF304" i="1" s="1"/>
  <c r="AS300" i="1"/>
  <c r="AV300" i="1" s="1"/>
  <c r="AR301" i="1"/>
  <c r="DY305" i="1"/>
  <c r="EG309" i="1"/>
  <c r="DZ304" i="1"/>
  <c r="DZ105" i="1" s="1"/>
  <c r="DW105" i="1"/>
  <c r="DP145" i="1"/>
  <c r="CC307" i="1" l="1"/>
  <c r="CD307" i="1" s="1"/>
  <c r="CE306" i="1"/>
  <c r="BP304" i="1"/>
  <c r="BQ304" i="1" s="1"/>
  <c r="BR303" i="1"/>
  <c r="AU301" i="1"/>
  <c r="BJ105" i="1"/>
  <c r="BE304" i="1"/>
  <c r="EF309" i="1"/>
  <c r="EI309" i="1" s="1"/>
  <c r="EE310" i="1"/>
  <c r="DX305" i="1"/>
  <c r="DO145" i="1"/>
  <c r="DN145" i="1" s="1"/>
  <c r="CV105" i="1" l="1"/>
  <c r="BB305" i="1"/>
  <c r="CG307" i="1"/>
  <c r="BP105" i="1"/>
  <c r="CQ105" i="1"/>
  <c r="BT304" i="1"/>
  <c r="BG105" i="1"/>
  <c r="BD304" i="1"/>
  <c r="CS105" i="1" s="1"/>
  <c r="AT301" i="1"/>
  <c r="DW305" i="1"/>
  <c r="DZ305" i="1" s="1"/>
  <c r="DV306" i="1"/>
  <c r="EH310" i="1"/>
  <c r="DM146" i="1"/>
  <c r="CF307" i="1" l="1"/>
  <c r="BW105" i="1"/>
  <c r="BS304" i="1"/>
  <c r="CW105" i="1" s="1"/>
  <c r="BG304" i="1"/>
  <c r="BE105" i="1"/>
  <c r="BC305" i="1"/>
  <c r="BF305" i="1" s="1"/>
  <c r="AS301" i="1"/>
  <c r="AV301" i="1" s="1"/>
  <c r="AR302" i="1"/>
  <c r="EG310" i="1"/>
  <c r="DY306" i="1"/>
  <c r="DP146" i="1"/>
  <c r="CE307" i="1" l="1"/>
  <c r="CC308" i="1"/>
  <c r="CD308" i="1" s="1"/>
  <c r="BT105" i="1"/>
  <c r="BR304" i="1"/>
  <c r="BP305" i="1"/>
  <c r="BQ305" i="1" s="1"/>
  <c r="BE305" i="1"/>
  <c r="BB306" i="1" s="1"/>
  <c r="AU302" i="1"/>
  <c r="DX306" i="1"/>
  <c r="EF310" i="1"/>
  <c r="EI310" i="1" s="1"/>
  <c r="EE311" i="1"/>
  <c r="DO146" i="1"/>
  <c r="DN146" i="1" s="1"/>
  <c r="CG308" i="1" l="1"/>
  <c r="BR105" i="1"/>
  <c r="CT105" i="1"/>
  <c r="BT305" i="1"/>
  <c r="AT302" i="1"/>
  <c r="BD305" i="1"/>
  <c r="BG305" i="1" s="1"/>
  <c r="EH311" i="1"/>
  <c r="DV307" i="1"/>
  <c r="DW306" i="1"/>
  <c r="DZ306" i="1" s="1"/>
  <c r="DQ146" i="1"/>
  <c r="DM147" i="1"/>
  <c r="CF308" i="1" l="1"/>
  <c r="BS305" i="1"/>
  <c r="BC306" i="1"/>
  <c r="BF306" i="1" s="1"/>
  <c r="AR303" i="1"/>
  <c r="AS302" i="1"/>
  <c r="AV302" i="1" s="1"/>
  <c r="DY307" i="1"/>
  <c r="EG311" i="1"/>
  <c r="DP147" i="1"/>
  <c r="CE308" i="1" l="1"/>
  <c r="CC309" i="1"/>
  <c r="CD309" i="1" s="1"/>
  <c r="BR305" i="1"/>
  <c r="BP306" i="1"/>
  <c r="BQ306" i="1" s="1"/>
  <c r="AU303" i="1"/>
  <c r="BE306" i="1"/>
  <c r="BB307" i="1" s="1"/>
  <c r="EF311" i="1"/>
  <c r="EI311" i="1" s="1"/>
  <c r="EE312" i="1"/>
  <c r="DX307" i="1"/>
  <c r="DO147" i="1"/>
  <c r="DN147" i="1" s="1"/>
  <c r="CG309" i="1" l="1"/>
  <c r="BT306" i="1"/>
  <c r="BD306" i="1"/>
  <c r="BG306" i="1" s="1"/>
  <c r="AT303" i="1"/>
  <c r="EH312" i="1"/>
  <c r="EG312" i="1" s="1"/>
  <c r="DW307" i="1"/>
  <c r="DZ307" i="1" s="1"/>
  <c r="DV308" i="1"/>
  <c r="DM148" i="1"/>
  <c r="DQ147" i="1"/>
  <c r="CF309" i="1" l="1"/>
  <c r="BS306" i="1"/>
  <c r="BC307" i="1"/>
  <c r="BF307" i="1" s="1"/>
  <c r="AS303" i="1"/>
  <c r="AV303" i="1" s="1"/>
  <c r="AR304" i="1"/>
  <c r="DY308" i="1"/>
  <c r="EE313" i="1"/>
  <c r="EF312" i="1"/>
  <c r="EI312" i="1" s="1"/>
  <c r="DP148" i="1"/>
  <c r="CC310" i="1" l="1"/>
  <c r="CD310" i="1" s="1"/>
  <c r="CE309" i="1"/>
  <c r="BP307" i="1"/>
  <c r="BQ307" i="1" s="1"/>
  <c r="BR306" i="1"/>
  <c r="BE307" i="1"/>
  <c r="BB308" i="1" s="1"/>
  <c r="AU304" i="1"/>
  <c r="DX308" i="1"/>
  <c r="EH313" i="1"/>
  <c r="DO148" i="1"/>
  <c r="DN148" i="1" s="1"/>
  <c r="CG310" i="1" l="1"/>
  <c r="BV105" i="1"/>
  <c r="BI105" i="1"/>
  <c r="AU105" i="1"/>
  <c r="CI105" i="1"/>
  <c r="BT307" i="1"/>
  <c r="AT304" i="1"/>
  <c r="BD307" i="1"/>
  <c r="BG307" i="1" s="1"/>
  <c r="DW308" i="1"/>
  <c r="DZ308" i="1" s="1"/>
  <c r="DV309" i="1"/>
  <c r="EG313" i="1"/>
  <c r="DM149" i="1"/>
  <c r="DQ148" i="1"/>
  <c r="CF310" i="1" l="1"/>
  <c r="AT105" i="1"/>
  <c r="CF105" i="1"/>
  <c r="BS105" i="1"/>
  <c r="BF105" i="1"/>
  <c r="CU105" i="1"/>
  <c r="BS307" i="1"/>
  <c r="BC308" i="1"/>
  <c r="BF308" i="1" s="1"/>
  <c r="AR305" i="1"/>
  <c r="AS304" i="1"/>
  <c r="AV304" i="1" s="1"/>
  <c r="EE314" i="1"/>
  <c r="EF313" i="1"/>
  <c r="EI313" i="1" s="1"/>
  <c r="DY309" i="1"/>
  <c r="DP149" i="1"/>
  <c r="CE310" i="1" l="1"/>
  <c r="CC311" i="1"/>
  <c r="CD311" i="1" s="1"/>
  <c r="BP308" i="1"/>
  <c r="BQ308" i="1" s="1"/>
  <c r="BR307" i="1"/>
  <c r="AU305" i="1"/>
  <c r="BE308" i="1"/>
  <c r="BB309" i="1" s="1"/>
  <c r="DX309" i="1"/>
  <c r="EH314" i="1"/>
  <c r="DO149" i="1"/>
  <c r="DN149" i="1" s="1"/>
  <c r="CG311" i="1" l="1"/>
  <c r="BT308" i="1"/>
  <c r="BD308" i="1"/>
  <c r="BG308" i="1" s="1"/>
  <c r="AT305" i="1"/>
  <c r="EH106" i="1"/>
  <c r="EG314" i="1"/>
  <c r="DV310" i="1"/>
  <c r="DW309" i="1"/>
  <c r="DZ309" i="1" s="1"/>
  <c r="DM150" i="1"/>
  <c r="DQ149" i="1"/>
  <c r="CF311" i="1" l="1"/>
  <c r="BS308" i="1"/>
  <c r="BC309" i="1"/>
  <c r="BF309" i="1" s="1"/>
  <c r="AS305" i="1"/>
  <c r="AV305" i="1" s="1"/>
  <c r="AR306" i="1"/>
  <c r="DY310" i="1"/>
  <c r="EG106" i="1"/>
  <c r="EF314" i="1"/>
  <c r="EE315" i="1"/>
  <c r="DP150" i="1"/>
  <c r="CE311" i="1" l="1"/>
  <c r="CC312" i="1"/>
  <c r="CD312" i="1" s="1"/>
  <c r="BP309" i="1"/>
  <c r="BQ309" i="1" s="1"/>
  <c r="BR308" i="1"/>
  <c r="BE309" i="1"/>
  <c r="BB310" i="1" s="1"/>
  <c r="AU306" i="1"/>
  <c r="EH315" i="1"/>
  <c r="EI314" i="1"/>
  <c r="EI106" i="1" s="1"/>
  <c r="EF106" i="1"/>
  <c r="DX310" i="1"/>
  <c r="DO150" i="1"/>
  <c r="DN150" i="1" s="1"/>
  <c r="CG312" i="1" l="1"/>
  <c r="BT309" i="1"/>
  <c r="AT306" i="1"/>
  <c r="BD309" i="1"/>
  <c r="BG309" i="1" s="1"/>
  <c r="DW310" i="1"/>
  <c r="DZ310" i="1" s="1"/>
  <c r="DV311" i="1"/>
  <c r="EG315" i="1"/>
  <c r="DQ150" i="1"/>
  <c r="DM151" i="1"/>
  <c r="CF312" i="1" l="1"/>
  <c r="BS309" i="1"/>
  <c r="BC310" i="1"/>
  <c r="BF310" i="1" s="1"/>
  <c r="AS306" i="1"/>
  <c r="AV306" i="1" s="1"/>
  <c r="AR307" i="1"/>
  <c r="EF315" i="1"/>
  <c r="EI315" i="1" s="1"/>
  <c r="EE316" i="1"/>
  <c r="DY311" i="1"/>
  <c r="DP151" i="1"/>
  <c r="CC313" i="1" l="1"/>
  <c r="CD313" i="1" s="1"/>
  <c r="CE312" i="1"/>
  <c r="BP310" i="1"/>
  <c r="BQ310" i="1" s="1"/>
  <c r="BR309" i="1"/>
  <c r="AU307" i="1"/>
  <c r="BE310" i="1"/>
  <c r="BB311" i="1" s="1"/>
  <c r="DX311" i="1"/>
  <c r="EH316" i="1"/>
  <c r="DO151" i="1"/>
  <c r="DN151" i="1" s="1"/>
  <c r="CG313" i="1" l="1"/>
  <c r="BT310" i="1"/>
  <c r="BD310" i="1"/>
  <c r="BG310" i="1" s="1"/>
  <c r="AT307" i="1"/>
  <c r="EG316" i="1"/>
  <c r="DW311" i="1"/>
  <c r="DZ311" i="1" s="1"/>
  <c r="DV312" i="1"/>
  <c r="DM152" i="1"/>
  <c r="DQ151" i="1"/>
  <c r="CF313" i="1" l="1"/>
  <c r="BS310" i="1"/>
  <c r="BC311" i="1"/>
  <c r="BF311" i="1" s="1"/>
  <c r="AS307" i="1"/>
  <c r="AV307" i="1" s="1"/>
  <c r="AR308" i="1"/>
  <c r="DY312" i="1"/>
  <c r="EE317" i="1"/>
  <c r="EF316" i="1"/>
  <c r="EI316" i="1" s="1"/>
  <c r="DP152" i="1"/>
  <c r="CE313" i="1" l="1"/>
  <c r="CC314" i="1"/>
  <c r="CD314" i="1" s="1"/>
  <c r="BP311" i="1"/>
  <c r="BQ311" i="1" s="1"/>
  <c r="BR310" i="1"/>
  <c r="BE311" i="1"/>
  <c r="BB312" i="1" s="1"/>
  <c r="AU308" i="1"/>
  <c r="EH317" i="1"/>
  <c r="DX312" i="1"/>
  <c r="DO152" i="1"/>
  <c r="DN152" i="1" s="1"/>
  <c r="CG314" i="1" l="1"/>
  <c r="BT311" i="1"/>
  <c r="AT308" i="1"/>
  <c r="BD311" i="1"/>
  <c r="BG311" i="1" s="1"/>
  <c r="DW312" i="1"/>
  <c r="DZ312" i="1" s="1"/>
  <c r="DV313" i="1"/>
  <c r="EG317" i="1"/>
  <c r="DQ152" i="1"/>
  <c r="DM153" i="1"/>
  <c r="CF314" i="1" l="1"/>
  <c r="BS311" i="1"/>
  <c r="BC312" i="1"/>
  <c r="BF312" i="1" s="1"/>
  <c r="AR309" i="1"/>
  <c r="AS308" i="1"/>
  <c r="AV308" i="1" s="1"/>
  <c r="EE318" i="1"/>
  <c r="EF317" i="1"/>
  <c r="EI317" i="1" s="1"/>
  <c r="DY313" i="1"/>
  <c r="DP153" i="1"/>
  <c r="CE314" i="1" l="1"/>
  <c r="CC315" i="1"/>
  <c r="CD315" i="1" s="1"/>
  <c r="BP312" i="1"/>
  <c r="BQ312" i="1" s="1"/>
  <c r="BR311" i="1"/>
  <c r="AU309" i="1"/>
  <c r="BE312" i="1"/>
  <c r="BB313" i="1" s="1"/>
  <c r="DX313" i="1"/>
  <c r="EH318" i="1"/>
  <c r="DO153" i="1"/>
  <c r="DN153" i="1" s="1"/>
  <c r="CG315" i="1" l="1"/>
  <c r="CC106" i="1"/>
  <c r="BT312" i="1"/>
  <c r="BD312" i="1"/>
  <c r="BG312" i="1" s="1"/>
  <c r="AT309" i="1"/>
  <c r="EG318" i="1"/>
  <c r="DV314" i="1"/>
  <c r="DW313" i="1"/>
  <c r="DZ313" i="1" s="1"/>
  <c r="DM154" i="1"/>
  <c r="DQ153" i="1"/>
  <c r="CF315" i="1" l="1"/>
  <c r="CG106" i="1"/>
  <c r="CJ106" i="1"/>
  <c r="BS312" i="1"/>
  <c r="BC313" i="1"/>
  <c r="BF313" i="1" s="1"/>
  <c r="AS309" i="1"/>
  <c r="AV309" i="1" s="1"/>
  <c r="AR310" i="1"/>
  <c r="DY314" i="1"/>
  <c r="EE319" i="1"/>
  <c r="EF318" i="1"/>
  <c r="EI318" i="1" s="1"/>
  <c r="DP154" i="1"/>
  <c r="CE315" i="1" l="1"/>
  <c r="CC316" i="1"/>
  <c r="CD316" i="1" s="1"/>
  <c r="CE106" i="1"/>
  <c r="BP313" i="1"/>
  <c r="BQ313" i="1" s="1"/>
  <c r="BR312" i="1"/>
  <c r="BE313" i="1"/>
  <c r="BB314" i="1" s="1"/>
  <c r="AU310" i="1"/>
  <c r="EH319" i="1"/>
  <c r="DY106" i="1"/>
  <c r="DX314" i="1"/>
  <c r="DO154" i="1"/>
  <c r="DN154" i="1" s="1"/>
  <c r="CG316" i="1" l="1"/>
  <c r="BC106" i="1"/>
  <c r="CP106" i="1"/>
  <c r="BT313" i="1"/>
  <c r="AT310" i="1"/>
  <c r="BD313" i="1"/>
  <c r="BG313" i="1" s="1"/>
  <c r="DV315" i="1"/>
  <c r="DW314" i="1"/>
  <c r="DX106" i="1"/>
  <c r="EG319" i="1"/>
  <c r="DM155" i="1"/>
  <c r="DQ154" i="1"/>
  <c r="CF316" i="1" l="1"/>
  <c r="BS313" i="1"/>
  <c r="BC314" i="1"/>
  <c r="BF314" i="1" s="1"/>
  <c r="AS310" i="1"/>
  <c r="AV310" i="1" s="1"/>
  <c r="AR311" i="1"/>
  <c r="EE320" i="1"/>
  <c r="EF319" i="1"/>
  <c r="EI319" i="1" s="1"/>
  <c r="DZ314" i="1"/>
  <c r="DZ106" i="1" s="1"/>
  <c r="DW106" i="1"/>
  <c r="DY315" i="1"/>
  <c r="DX315" i="1" s="1"/>
  <c r="DP155" i="1"/>
  <c r="DO155" i="1" s="1"/>
  <c r="DN155" i="1" s="1"/>
  <c r="CE316" i="1" l="1"/>
  <c r="CC317" i="1"/>
  <c r="CD317" i="1" s="1"/>
  <c r="BP314" i="1"/>
  <c r="BQ314" i="1" s="1"/>
  <c r="BR313" i="1"/>
  <c r="AU311" i="1"/>
  <c r="BJ106" i="1"/>
  <c r="BE314" i="1"/>
  <c r="DW315" i="1"/>
  <c r="DZ315" i="1" s="1"/>
  <c r="DV316" i="1"/>
  <c r="EH320" i="1"/>
  <c r="DQ155" i="1"/>
  <c r="DM156" i="1"/>
  <c r="CV106" i="1" l="1"/>
  <c r="BB315" i="1"/>
  <c r="CG317" i="1"/>
  <c r="BP106" i="1"/>
  <c r="CQ106" i="1"/>
  <c r="BT314" i="1"/>
  <c r="BG106" i="1"/>
  <c r="BD314" i="1"/>
  <c r="CS106" i="1" s="1"/>
  <c r="AT311" i="1"/>
  <c r="EG320" i="1"/>
  <c r="DY316" i="1"/>
  <c r="DP156" i="1"/>
  <c r="CF317" i="1" l="1"/>
  <c r="BW106" i="1"/>
  <c r="BS314" i="1"/>
  <c r="CW106" i="1" s="1"/>
  <c r="BG314" i="1"/>
  <c r="BE106" i="1"/>
  <c r="BC315" i="1"/>
  <c r="BF315" i="1" s="1"/>
  <c r="AS311" i="1"/>
  <c r="AV311" i="1" s="1"/>
  <c r="AR312" i="1"/>
  <c r="EE321" i="1"/>
  <c r="EF320" i="1"/>
  <c r="EI320" i="1" s="1"/>
  <c r="DX316" i="1"/>
  <c r="DO156" i="1"/>
  <c r="DN156" i="1" s="1"/>
  <c r="CC318" i="1" l="1"/>
  <c r="CD318" i="1" s="1"/>
  <c r="CE317" i="1"/>
  <c r="BP315" i="1"/>
  <c r="BQ315" i="1" s="1"/>
  <c r="BT106" i="1"/>
  <c r="BR314" i="1"/>
  <c r="BE315" i="1"/>
  <c r="BB316" i="1" s="1"/>
  <c r="AU312" i="1"/>
  <c r="DV317" i="1"/>
  <c r="DW316" i="1"/>
  <c r="DZ316" i="1" s="1"/>
  <c r="EH321" i="1"/>
  <c r="DM157" i="1"/>
  <c r="DQ156" i="1"/>
  <c r="CG318" i="1" l="1"/>
  <c r="BR106" i="1"/>
  <c r="CT106" i="1"/>
  <c r="BT315" i="1"/>
  <c r="AT312" i="1"/>
  <c r="BD315" i="1"/>
  <c r="BG315" i="1" s="1"/>
  <c r="EG321" i="1"/>
  <c r="DY317" i="1"/>
  <c r="DP157" i="1"/>
  <c r="CF318" i="1" l="1"/>
  <c r="BS315" i="1"/>
  <c r="BC316" i="1"/>
  <c r="BF316" i="1" s="1"/>
  <c r="AR313" i="1"/>
  <c r="AS312" i="1"/>
  <c r="AV312" i="1" s="1"/>
  <c r="EF321" i="1"/>
  <c r="EI321" i="1" s="1"/>
  <c r="EE322" i="1"/>
  <c r="DX317" i="1"/>
  <c r="DO157" i="1"/>
  <c r="DN157" i="1" s="1"/>
  <c r="CE318" i="1" l="1"/>
  <c r="CC319" i="1"/>
  <c r="CD319" i="1" s="1"/>
  <c r="BR315" i="1"/>
  <c r="BP316" i="1"/>
  <c r="BQ316" i="1" s="1"/>
  <c r="AU313" i="1"/>
  <c r="BE316" i="1"/>
  <c r="BB317" i="1" s="1"/>
  <c r="EH322" i="1"/>
  <c r="DW317" i="1"/>
  <c r="DZ317" i="1" s="1"/>
  <c r="DV318" i="1"/>
  <c r="DM158" i="1"/>
  <c r="DQ157" i="1"/>
  <c r="CG319" i="1" l="1"/>
  <c r="BT316" i="1"/>
  <c r="BD316" i="1"/>
  <c r="BG316" i="1" s="1"/>
  <c r="AT313" i="1"/>
  <c r="DY318" i="1"/>
  <c r="EG322" i="1"/>
  <c r="DP158" i="1"/>
  <c r="CF319" i="1" l="1"/>
  <c r="BS316" i="1"/>
  <c r="BC317" i="1"/>
  <c r="BF317" i="1" s="1"/>
  <c r="AR314" i="1"/>
  <c r="AS313" i="1"/>
  <c r="AV313" i="1" s="1"/>
  <c r="EF322" i="1"/>
  <c r="EI322" i="1" s="1"/>
  <c r="EE323" i="1"/>
  <c r="DX318" i="1"/>
  <c r="DO158" i="1"/>
  <c r="DN158" i="1" s="1"/>
  <c r="CC320" i="1" l="1"/>
  <c r="CD320" i="1" s="1"/>
  <c r="CE319" i="1"/>
  <c r="BR316" i="1"/>
  <c r="BP317" i="1"/>
  <c r="BQ317" i="1" s="1"/>
  <c r="BE317" i="1"/>
  <c r="BB318" i="1" s="1"/>
  <c r="AU314" i="1"/>
  <c r="DW318" i="1"/>
  <c r="DZ318" i="1" s="1"/>
  <c r="DV319" i="1"/>
  <c r="EH323" i="1"/>
  <c r="DQ158" i="1"/>
  <c r="DM159" i="1"/>
  <c r="CG320" i="1" l="1"/>
  <c r="BI106" i="1"/>
  <c r="CI106" i="1"/>
  <c r="BV106" i="1"/>
  <c r="AU106" i="1"/>
  <c r="BT317" i="1"/>
  <c r="AT314" i="1"/>
  <c r="BD317" i="1"/>
  <c r="BG317" i="1" s="1"/>
  <c r="DY319" i="1"/>
  <c r="DX319" i="1" s="1"/>
  <c r="EG323" i="1"/>
  <c r="DP159" i="1"/>
  <c r="CF320" i="1" l="1"/>
  <c r="CF106" i="1"/>
  <c r="CU106" i="1"/>
  <c r="BF106" i="1"/>
  <c r="BS106" i="1"/>
  <c r="AT106" i="1"/>
  <c r="BS317" i="1"/>
  <c r="BC318" i="1"/>
  <c r="BF318" i="1" s="1"/>
  <c r="AR315" i="1"/>
  <c r="AS314" i="1"/>
  <c r="AV314" i="1" s="1"/>
  <c r="DW319" i="1"/>
  <c r="DZ319" i="1" s="1"/>
  <c r="DV320" i="1"/>
  <c r="EE324" i="1"/>
  <c r="EF323" i="1"/>
  <c r="EI323" i="1" s="1"/>
  <c r="DO159" i="1"/>
  <c r="DN159" i="1" s="1"/>
  <c r="CE320" i="1" l="1"/>
  <c r="CC321" i="1"/>
  <c r="CD321" i="1" s="1"/>
  <c r="BR317" i="1"/>
  <c r="BP318" i="1"/>
  <c r="BQ318" i="1" s="1"/>
  <c r="AU315" i="1"/>
  <c r="BE318" i="1"/>
  <c r="BB319" i="1" s="1"/>
  <c r="DY320" i="1"/>
  <c r="EH324" i="1"/>
  <c r="DM160" i="1"/>
  <c r="DQ159" i="1"/>
  <c r="CG321" i="1" l="1"/>
  <c r="BT318" i="1"/>
  <c r="BC319" i="1"/>
  <c r="BD318" i="1"/>
  <c r="BG318" i="1" s="1"/>
  <c r="AT315" i="1"/>
  <c r="DX320" i="1"/>
  <c r="EH107" i="1"/>
  <c r="EG324" i="1"/>
  <c r="DP160" i="1"/>
  <c r="CF321" i="1" l="1"/>
  <c r="BS318" i="1"/>
  <c r="AR316" i="1"/>
  <c r="AS315" i="1"/>
  <c r="AV315" i="1" s="1"/>
  <c r="BF319" i="1"/>
  <c r="DV321" i="1"/>
  <c r="DW320" i="1"/>
  <c r="DZ320" i="1" s="1"/>
  <c r="EE325" i="1"/>
  <c r="EF324" i="1"/>
  <c r="EG107" i="1"/>
  <c r="DO160" i="1"/>
  <c r="DN160" i="1" s="1"/>
  <c r="CE321" i="1" l="1"/>
  <c r="CC322" i="1"/>
  <c r="CD322" i="1" s="1"/>
  <c r="BR318" i="1"/>
  <c r="BP319" i="1"/>
  <c r="BQ319" i="1" s="1"/>
  <c r="BE319" i="1"/>
  <c r="BB320" i="1" s="1"/>
  <c r="AU316" i="1"/>
  <c r="DY321" i="1"/>
  <c r="DX321" i="1" s="1"/>
  <c r="EI324" i="1"/>
  <c r="EI107" i="1" s="1"/>
  <c r="EF107" i="1"/>
  <c r="EH325" i="1"/>
  <c r="DQ160" i="1"/>
  <c r="DM161" i="1"/>
  <c r="CG322" i="1" l="1"/>
  <c r="BT319" i="1"/>
  <c r="BC320" i="1"/>
  <c r="AT316" i="1"/>
  <c r="BD319" i="1"/>
  <c r="BG319" i="1" s="1"/>
  <c r="DV322" i="1"/>
  <c r="DW321" i="1"/>
  <c r="DZ321" i="1" s="1"/>
  <c r="EG325" i="1"/>
  <c r="DP161" i="1"/>
  <c r="CF322" i="1" l="1"/>
  <c r="BS319" i="1"/>
  <c r="BF320" i="1"/>
  <c r="AR317" i="1"/>
  <c r="AS316" i="1"/>
  <c r="AV316" i="1" s="1"/>
  <c r="EE326" i="1"/>
  <c r="EF325" i="1"/>
  <c r="EI325" i="1" s="1"/>
  <c r="DY322" i="1"/>
  <c r="DX322" i="1" s="1"/>
  <c r="DO161" i="1"/>
  <c r="DN161" i="1" s="1"/>
  <c r="CE322" i="1" l="1"/>
  <c r="CC323" i="1"/>
  <c r="CD323" i="1" s="1"/>
  <c r="BR319" i="1"/>
  <c r="BP320" i="1"/>
  <c r="BQ320" i="1" s="1"/>
  <c r="AU317" i="1"/>
  <c r="BE320" i="1"/>
  <c r="BB321" i="1" s="1"/>
  <c r="EH326" i="1"/>
  <c r="DV323" i="1"/>
  <c r="DY323" i="1" s="1"/>
  <c r="DW322" i="1"/>
  <c r="DZ322" i="1" s="1"/>
  <c r="DM162" i="1"/>
  <c r="DQ161" i="1"/>
  <c r="CG323" i="1" l="1"/>
  <c r="BT320" i="1"/>
  <c r="BC321" i="1"/>
  <c r="BD320" i="1"/>
  <c r="BG320" i="1" s="1"/>
  <c r="AT317" i="1"/>
  <c r="DX323" i="1"/>
  <c r="EG326" i="1"/>
  <c r="DP162" i="1"/>
  <c r="CF323" i="1" l="1"/>
  <c r="BS320" i="1"/>
  <c r="AS317" i="1"/>
  <c r="AV317" i="1" s="1"/>
  <c r="AR318" i="1"/>
  <c r="BF321" i="1"/>
  <c r="DW323" i="1"/>
  <c r="DZ323" i="1" s="1"/>
  <c r="DV324" i="1"/>
  <c r="EE327" i="1"/>
  <c r="EF326" i="1"/>
  <c r="EI326" i="1" s="1"/>
  <c r="DO162" i="1"/>
  <c r="DN162" i="1" s="1"/>
  <c r="CC324" i="1" l="1"/>
  <c r="CD324" i="1" s="1"/>
  <c r="CE323" i="1"/>
  <c r="BR320" i="1"/>
  <c r="BP321" i="1"/>
  <c r="BQ321" i="1" s="1"/>
  <c r="BE321" i="1"/>
  <c r="BB322" i="1" s="1"/>
  <c r="AU318" i="1"/>
  <c r="EH327" i="1"/>
  <c r="EG327" i="1" s="1"/>
  <c r="DY324" i="1"/>
  <c r="DQ162" i="1"/>
  <c r="DM163" i="1"/>
  <c r="CG324" i="1" l="1"/>
  <c r="BT321" i="1"/>
  <c r="BC322" i="1"/>
  <c r="AT318" i="1"/>
  <c r="BD321" i="1"/>
  <c r="BG321" i="1" s="1"/>
  <c r="DY107" i="1"/>
  <c r="DX324" i="1"/>
  <c r="EF327" i="1"/>
  <c r="EI327" i="1" s="1"/>
  <c r="EE328" i="1"/>
  <c r="DP163" i="1"/>
  <c r="CF324" i="1" l="1"/>
  <c r="BS321" i="1"/>
  <c r="BF322" i="1"/>
  <c r="AS318" i="1"/>
  <c r="AV318" i="1" s="1"/>
  <c r="AR319" i="1"/>
  <c r="EH328" i="1"/>
  <c r="EG328" i="1" s="1"/>
  <c r="DV325" i="1"/>
  <c r="DW324" i="1"/>
  <c r="DX107" i="1"/>
  <c r="DO163" i="1"/>
  <c r="DN163" i="1" s="1"/>
  <c r="CE324" i="1" l="1"/>
  <c r="CC325" i="1"/>
  <c r="CD325" i="1" s="1"/>
  <c r="CC107" i="1"/>
  <c r="BR321" i="1"/>
  <c r="BP322" i="1"/>
  <c r="BQ322" i="1" s="1"/>
  <c r="AU319" i="1"/>
  <c r="BE322" i="1"/>
  <c r="BB323" i="1" s="1"/>
  <c r="DW107" i="1"/>
  <c r="DZ324" i="1"/>
  <c r="DZ107" i="1" s="1"/>
  <c r="DY325" i="1"/>
  <c r="EE329" i="1"/>
  <c r="EF328" i="1"/>
  <c r="EI328" i="1" s="1"/>
  <c r="DM164" i="1"/>
  <c r="DQ163" i="1"/>
  <c r="CG325" i="1" l="1"/>
  <c r="BT322" i="1"/>
  <c r="BC323" i="1"/>
  <c r="BD322" i="1"/>
  <c r="BG322" i="1" s="1"/>
  <c r="AT319" i="1"/>
  <c r="EH329" i="1"/>
  <c r="EG329" i="1" s="1"/>
  <c r="DX325" i="1"/>
  <c r="DP164" i="1"/>
  <c r="CF325" i="1" l="1"/>
  <c r="CJ107" i="1"/>
  <c r="BS322" i="1"/>
  <c r="AS319" i="1"/>
  <c r="AV319" i="1" s="1"/>
  <c r="AR320" i="1"/>
  <c r="BF323" i="1"/>
  <c r="EE330" i="1"/>
  <c r="EF329" i="1"/>
  <c r="EI329" i="1" s="1"/>
  <c r="DV326" i="1"/>
  <c r="DW325" i="1"/>
  <c r="DZ325" i="1" s="1"/>
  <c r="DO164" i="1"/>
  <c r="DN164" i="1" s="1"/>
  <c r="CE325" i="1" l="1"/>
  <c r="CC326" i="1"/>
  <c r="CD326" i="1" s="1"/>
  <c r="CG107" i="1"/>
  <c r="BR322" i="1"/>
  <c r="BP323" i="1"/>
  <c r="BQ323" i="1" s="1"/>
  <c r="BE323" i="1"/>
  <c r="BB324" i="1" s="1"/>
  <c r="AU320" i="1"/>
  <c r="EH330" i="1"/>
  <c r="DY326" i="1"/>
  <c r="DQ164" i="1"/>
  <c r="DM165" i="1"/>
  <c r="CG326" i="1" l="1"/>
  <c r="CE107" i="1"/>
  <c r="BC107" i="1"/>
  <c r="CP107" i="1"/>
  <c r="BT323" i="1"/>
  <c r="BC324" i="1"/>
  <c r="AT320" i="1"/>
  <c r="BD323" i="1"/>
  <c r="BG323" i="1" s="1"/>
  <c r="EG330" i="1"/>
  <c r="DX326" i="1"/>
  <c r="DP165" i="1"/>
  <c r="CF326" i="1" l="1"/>
  <c r="BS323" i="1"/>
  <c r="BF324" i="1"/>
  <c r="AR321" i="1"/>
  <c r="AS320" i="1"/>
  <c r="AV320" i="1" s="1"/>
  <c r="EE331" i="1"/>
  <c r="EF330" i="1"/>
  <c r="EI330" i="1" s="1"/>
  <c r="DW326" i="1"/>
  <c r="DZ326" i="1" s="1"/>
  <c r="DV327" i="1"/>
  <c r="DO165" i="1"/>
  <c r="DN165" i="1" s="1"/>
  <c r="CE326" i="1" l="1"/>
  <c r="CC327" i="1"/>
  <c r="CD327" i="1" s="1"/>
  <c r="BR323" i="1"/>
  <c r="BP324" i="1"/>
  <c r="BQ324" i="1" s="1"/>
  <c r="AU321" i="1"/>
  <c r="BJ107" i="1"/>
  <c r="BE324" i="1"/>
  <c r="EH331" i="1"/>
  <c r="DY327" i="1"/>
  <c r="DM166" i="1"/>
  <c r="DQ165" i="1"/>
  <c r="CV107" i="1" l="1"/>
  <c r="BB325" i="1"/>
  <c r="CG327" i="1"/>
  <c r="BP107" i="1"/>
  <c r="CQ107" i="1"/>
  <c r="BT324" i="1"/>
  <c r="BG107" i="1"/>
  <c r="BC325" i="1"/>
  <c r="BD324" i="1"/>
  <c r="CS107" i="1" s="1"/>
  <c r="AT321" i="1"/>
  <c r="EG331" i="1"/>
  <c r="DX327" i="1"/>
  <c r="DP166" i="1"/>
  <c r="CF327" i="1" l="1"/>
  <c r="BW107" i="1"/>
  <c r="BS324" i="1"/>
  <c r="CW107" i="1" s="1"/>
  <c r="BG324" i="1"/>
  <c r="BE107" i="1"/>
  <c r="AR322" i="1"/>
  <c r="AS321" i="1"/>
  <c r="AV321" i="1" s="1"/>
  <c r="BF325" i="1"/>
  <c r="EE332" i="1"/>
  <c r="EF331" i="1"/>
  <c r="EI331" i="1" s="1"/>
  <c r="DW327" i="1"/>
  <c r="DZ327" i="1" s="1"/>
  <c r="DV328" i="1"/>
  <c r="DO166" i="1"/>
  <c r="DN166" i="1" s="1"/>
  <c r="CC328" i="1" l="1"/>
  <c r="CD328" i="1" s="1"/>
  <c r="CE327" i="1"/>
  <c r="BR324" i="1"/>
  <c r="BT107" i="1"/>
  <c r="BP325" i="1"/>
  <c r="BQ325" i="1" s="1"/>
  <c r="BE325" i="1"/>
  <c r="BB326" i="1" s="1"/>
  <c r="AU322" i="1"/>
  <c r="DY328" i="1"/>
  <c r="EH332" i="1"/>
  <c r="DM167" i="1"/>
  <c r="DQ166" i="1"/>
  <c r="CG328" i="1" l="1"/>
  <c r="BR107" i="1"/>
  <c r="CT107" i="1"/>
  <c r="BT325" i="1"/>
  <c r="AT322" i="1"/>
  <c r="BD325" i="1"/>
  <c r="BG325" i="1" s="1"/>
  <c r="BC326" i="1"/>
  <c r="EG332" i="1"/>
  <c r="DX328" i="1"/>
  <c r="DP167" i="1"/>
  <c r="CF328" i="1" l="1"/>
  <c r="BS325" i="1"/>
  <c r="BF326" i="1"/>
  <c r="AR323" i="1"/>
  <c r="AS322" i="1"/>
  <c r="AV322" i="1" s="1"/>
  <c r="DV329" i="1"/>
  <c r="DW328" i="1"/>
  <c r="DZ328" i="1" s="1"/>
  <c r="EE333" i="1"/>
  <c r="EF332" i="1"/>
  <c r="EI332" i="1" s="1"/>
  <c r="DO167" i="1"/>
  <c r="DN167" i="1" s="1"/>
  <c r="CE328" i="1" l="1"/>
  <c r="CC329" i="1"/>
  <c r="CD329" i="1" s="1"/>
  <c r="BR325" i="1"/>
  <c r="BP326" i="1"/>
  <c r="BQ326" i="1" s="1"/>
  <c r="AU323" i="1"/>
  <c r="BE326" i="1"/>
  <c r="BB327" i="1" s="1"/>
  <c r="EH333" i="1"/>
  <c r="DY329" i="1"/>
  <c r="DQ167" i="1"/>
  <c r="DM168" i="1"/>
  <c r="CG329" i="1" l="1"/>
  <c r="BT326" i="1"/>
  <c r="BC327" i="1"/>
  <c r="BD326" i="1"/>
  <c r="BG326" i="1" s="1"/>
  <c r="AT323" i="1"/>
  <c r="DX329" i="1"/>
  <c r="EG333" i="1"/>
  <c r="DP168" i="1"/>
  <c r="CF329" i="1" l="1"/>
  <c r="BS326" i="1"/>
  <c r="AR324" i="1"/>
  <c r="AS323" i="1"/>
  <c r="AV323" i="1" s="1"/>
  <c r="BF327" i="1"/>
  <c r="DV330" i="1"/>
  <c r="DW329" i="1"/>
  <c r="DZ329" i="1" s="1"/>
  <c r="EF333" i="1"/>
  <c r="EI333" i="1" s="1"/>
  <c r="EE334" i="1"/>
  <c r="DO168" i="1"/>
  <c r="DN168" i="1" s="1"/>
  <c r="CC330" i="1" l="1"/>
  <c r="CD330" i="1" s="1"/>
  <c r="CE329" i="1"/>
  <c r="BR326" i="1"/>
  <c r="BP327" i="1"/>
  <c r="BQ327" i="1" s="1"/>
  <c r="BE327" i="1"/>
  <c r="BB328" i="1" s="1"/>
  <c r="AU324" i="1"/>
  <c r="EH334" i="1"/>
  <c r="EG334" i="1" s="1"/>
  <c r="DY330" i="1"/>
  <c r="DQ168" i="1"/>
  <c r="DM169" i="1"/>
  <c r="CG330" i="1" l="1"/>
  <c r="CI107" i="1"/>
  <c r="AU107" i="1"/>
  <c r="BV107" i="1"/>
  <c r="BI107" i="1"/>
  <c r="BT327" i="1"/>
  <c r="AT324" i="1"/>
  <c r="BD327" i="1"/>
  <c r="BG327" i="1" s="1"/>
  <c r="BC328" i="1"/>
  <c r="DX330" i="1"/>
  <c r="EH108" i="1"/>
  <c r="EF334" i="1"/>
  <c r="EE335" i="1"/>
  <c r="EG108" i="1"/>
  <c r="DP169" i="1"/>
  <c r="CF330" i="1" l="1"/>
  <c r="CU107" i="1"/>
  <c r="BF107" i="1"/>
  <c r="CF107" i="1"/>
  <c r="BS107" i="1"/>
  <c r="AT107" i="1"/>
  <c r="BS327" i="1"/>
  <c r="BF328" i="1"/>
  <c r="AS324" i="1"/>
  <c r="AV324" i="1" s="1"/>
  <c r="AR325" i="1"/>
  <c r="EF108" i="1"/>
  <c r="EI334" i="1"/>
  <c r="EI108" i="1" s="1"/>
  <c r="EH335" i="1"/>
  <c r="EG335" i="1" s="1"/>
  <c r="DV331" i="1"/>
  <c r="DW330" i="1"/>
  <c r="DZ330" i="1" s="1"/>
  <c r="DO169" i="1"/>
  <c r="DN169" i="1" s="1"/>
  <c r="CE330" i="1" l="1"/>
  <c r="CC331" i="1"/>
  <c r="CD331" i="1" s="1"/>
  <c r="BR327" i="1"/>
  <c r="BP328" i="1"/>
  <c r="BQ328" i="1" s="1"/>
  <c r="AU325" i="1"/>
  <c r="BE328" i="1"/>
  <c r="BB329" i="1" s="1"/>
  <c r="EF335" i="1"/>
  <c r="EI335" i="1" s="1"/>
  <c r="EE336" i="1"/>
  <c r="EH336" i="1" s="1"/>
  <c r="DY331" i="1"/>
  <c r="DM170" i="1"/>
  <c r="DQ169" i="1"/>
  <c r="CG331" i="1" l="1"/>
  <c r="BT328" i="1"/>
  <c r="BD328" i="1"/>
  <c r="BG328" i="1" s="1"/>
  <c r="BC329" i="1"/>
  <c r="AT325" i="1"/>
  <c r="DX331" i="1"/>
  <c r="EG336" i="1"/>
  <c r="DP170" i="1"/>
  <c r="CF331" i="1" l="1"/>
  <c r="BS328" i="1"/>
  <c r="AS325" i="1"/>
  <c r="AV325" i="1" s="1"/>
  <c r="AR326" i="1"/>
  <c r="BF329" i="1"/>
  <c r="EE337" i="1"/>
  <c r="EF336" i="1"/>
  <c r="EI336" i="1" s="1"/>
  <c r="DW331" i="1"/>
  <c r="DZ331" i="1" s="1"/>
  <c r="DV332" i="1"/>
  <c r="DO170" i="1"/>
  <c r="DN170" i="1" s="1"/>
  <c r="CC332" i="1" l="1"/>
  <c r="CD332" i="1" s="1"/>
  <c r="CE331" i="1"/>
  <c r="BR328" i="1"/>
  <c r="BP329" i="1"/>
  <c r="BQ329" i="1" s="1"/>
  <c r="BE329" i="1"/>
  <c r="BB330" i="1" s="1"/>
  <c r="AU326" i="1"/>
  <c r="DY332" i="1"/>
  <c r="EH337" i="1"/>
  <c r="DQ170" i="1"/>
  <c r="DM171" i="1"/>
  <c r="CG332" i="1" l="1"/>
  <c r="BT329" i="1"/>
  <c r="AT326" i="1"/>
  <c r="BD329" i="1"/>
  <c r="BG329" i="1" s="1"/>
  <c r="BC330" i="1"/>
  <c r="EG337" i="1"/>
  <c r="DX332" i="1"/>
  <c r="DP171" i="1"/>
  <c r="CF332" i="1" l="1"/>
  <c r="BS329" i="1"/>
  <c r="BF330" i="1"/>
  <c r="AR327" i="1"/>
  <c r="AS326" i="1"/>
  <c r="AV326" i="1" s="1"/>
  <c r="DW332" i="1"/>
  <c r="DZ332" i="1" s="1"/>
  <c r="DV333" i="1"/>
  <c r="EF337" i="1"/>
  <c r="EI337" i="1" s="1"/>
  <c r="EE338" i="1"/>
  <c r="DO171" i="1"/>
  <c r="DN171" i="1" s="1"/>
  <c r="CC333" i="1" l="1"/>
  <c r="CD333" i="1" s="1"/>
  <c r="CE332" i="1"/>
  <c r="BR329" i="1"/>
  <c r="BP330" i="1"/>
  <c r="BQ330" i="1" s="1"/>
  <c r="AU327" i="1"/>
  <c r="BE330" i="1"/>
  <c r="BB331" i="1" s="1"/>
  <c r="EH338" i="1"/>
  <c r="DY333" i="1"/>
  <c r="DM172" i="1"/>
  <c r="DQ171" i="1"/>
  <c r="CG333" i="1" l="1"/>
  <c r="BT330" i="1"/>
  <c r="BC331" i="1"/>
  <c r="BD330" i="1"/>
  <c r="BG330" i="1" s="1"/>
  <c r="AT327" i="1"/>
  <c r="DX333" i="1"/>
  <c r="EG338" i="1"/>
  <c r="DP172" i="1"/>
  <c r="CF333" i="1" l="1"/>
  <c r="BS330" i="1"/>
  <c r="AS327" i="1"/>
  <c r="AV327" i="1" s="1"/>
  <c r="AR328" i="1"/>
  <c r="BF331" i="1"/>
  <c r="EE339" i="1"/>
  <c r="EF338" i="1"/>
  <c r="EI338" i="1" s="1"/>
  <c r="DV334" i="1"/>
  <c r="DW333" i="1"/>
  <c r="DZ333" i="1" s="1"/>
  <c r="DO172" i="1"/>
  <c r="DN172" i="1" s="1"/>
  <c r="CC334" i="1" l="1"/>
  <c r="CD334" i="1" s="1"/>
  <c r="CE333" i="1"/>
  <c r="BR330" i="1"/>
  <c r="BP331" i="1"/>
  <c r="BQ331" i="1" s="1"/>
  <c r="BE331" i="1"/>
  <c r="BB332" i="1" s="1"/>
  <c r="AU328" i="1"/>
  <c r="EH339" i="1"/>
  <c r="DY334" i="1"/>
  <c r="DX334" i="1" s="1"/>
  <c r="DM173" i="1"/>
  <c r="DQ172" i="1"/>
  <c r="CG334" i="1" l="1"/>
  <c r="BT331" i="1"/>
  <c r="AT328" i="1"/>
  <c r="BC332" i="1"/>
  <c r="BD331" i="1"/>
  <c r="BG331" i="1" s="1"/>
  <c r="DV335" i="1"/>
  <c r="DY335" i="1" s="1"/>
  <c r="DW334" i="1"/>
  <c r="DX108" i="1"/>
  <c r="DY108" i="1"/>
  <c r="EG339" i="1"/>
  <c r="DP173" i="1"/>
  <c r="CF334" i="1" l="1"/>
  <c r="BS331" i="1"/>
  <c r="BF332" i="1"/>
  <c r="AS328" i="1"/>
  <c r="AV328" i="1" s="1"/>
  <c r="AR329" i="1"/>
  <c r="EE340" i="1"/>
  <c r="EF339" i="1"/>
  <c r="EI339" i="1" s="1"/>
  <c r="DW108" i="1"/>
  <c r="DZ334" i="1"/>
  <c r="DZ108" i="1" s="1"/>
  <c r="DX335" i="1"/>
  <c r="DO173" i="1"/>
  <c r="DN173" i="1" s="1"/>
  <c r="CC335" i="1" l="1"/>
  <c r="CD335" i="1" s="1"/>
  <c r="CE334" i="1"/>
  <c r="BR331" i="1"/>
  <c r="BP332" i="1"/>
  <c r="BQ332" i="1" s="1"/>
  <c r="AU329" i="1"/>
  <c r="BE332" i="1"/>
  <c r="BB333" i="1" s="1"/>
  <c r="DW335" i="1"/>
  <c r="DZ335" i="1" s="1"/>
  <c r="DV336" i="1"/>
  <c r="EH340" i="1"/>
  <c r="DM174" i="1"/>
  <c r="DQ173" i="1"/>
  <c r="CG335" i="1" l="1"/>
  <c r="CC108" i="1"/>
  <c r="BT332" i="1"/>
  <c r="BC333" i="1"/>
  <c r="BD332" i="1"/>
  <c r="BG332" i="1" s="1"/>
  <c r="AT329" i="1"/>
  <c r="EG340" i="1"/>
  <c r="DY336" i="1"/>
  <c r="DP174" i="1"/>
  <c r="DP92" i="1" s="1"/>
  <c r="CF335" i="1" l="1"/>
  <c r="CJ108" i="1"/>
  <c r="BS332" i="1"/>
  <c r="AR330" i="1"/>
  <c r="AS329" i="1"/>
  <c r="AV329" i="1" s="1"/>
  <c r="BF333" i="1"/>
  <c r="DX336" i="1"/>
  <c r="EE341" i="1"/>
  <c r="EF340" i="1"/>
  <c r="EI340" i="1" s="1"/>
  <c r="DO174" i="1"/>
  <c r="DH92" i="1" s="1"/>
  <c r="CC336" i="1" l="1"/>
  <c r="CD336" i="1" s="1"/>
  <c r="CE335" i="1"/>
  <c r="CG108" i="1"/>
  <c r="BR332" i="1"/>
  <c r="BP333" i="1"/>
  <c r="BQ333" i="1" s="1"/>
  <c r="BE333" i="1"/>
  <c r="BB334" i="1" s="1"/>
  <c r="AU330" i="1"/>
  <c r="EH341" i="1"/>
  <c r="DW336" i="1"/>
  <c r="DZ336" i="1" s="1"/>
  <c r="DV337" i="1"/>
  <c r="DN174" i="1"/>
  <c r="DO92" i="1"/>
  <c r="DM175" i="1"/>
  <c r="DN92" i="1" l="1"/>
  <c r="DF92" i="1"/>
  <c r="CG336" i="1"/>
  <c r="CE108" i="1"/>
  <c r="BC108" i="1"/>
  <c r="CP108" i="1"/>
  <c r="BT333" i="1"/>
  <c r="AT330" i="1"/>
  <c r="BC334" i="1"/>
  <c r="BD333" i="1"/>
  <c r="BG333" i="1" s="1"/>
  <c r="DY337" i="1"/>
  <c r="EG341" i="1"/>
  <c r="DQ174" i="1"/>
  <c r="DQ92" i="1" s="1"/>
  <c r="DP175" i="1"/>
  <c r="CF336" i="1" l="1"/>
  <c r="BS333" i="1"/>
  <c r="BF334" i="1"/>
  <c r="AR331" i="1"/>
  <c r="AS330" i="1"/>
  <c r="AV330" i="1" s="1"/>
  <c r="EF341" i="1"/>
  <c r="EI341" i="1" s="1"/>
  <c r="EE342" i="1"/>
  <c r="DX337" i="1"/>
  <c r="DO175" i="1"/>
  <c r="DN175" i="1" s="1"/>
  <c r="CC337" i="1" l="1"/>
  <c r="CD337" i="1" s="1"/>
  <c r="CE336" i="1"/>
  <c r="BR333" i="1"/>
  <c r="BP334" i="1"/>
  <c r="BQ334" i="1" s="1"/>
  <c r="AU331" i="1"/>
  <c r="BJ108" i="1"/>
  <c r="BE334" i="1"/>
  <c r="DW337" i="1"/>
  <c r="DZ337" i="1" s="1"/>
  <c r="DV338" i="1"/>
  <c r="EH342" i="1"/>
  <c r="DQ175" i="1"/>
  <c r="CV108" i="1" l="1"/>
  <c r="BB335" i="1"/>
  <c r="CG337" i="1"/>
  <c r="BP108" i="1"/>
  <c r="CQ108" i="1"/>
  <c r="BT334" i="1"/>
  <c r="BG108" i="1"/>
  <c r="BC335" i="1"/>
  <c r="BD334" i="1"/>
  <c r="CS108" i="1" s="1"/>
  <c r="AT331" i="1"/>
  <c r="EG342" i="1"/>
  <c r="DY338" i="1"/>
  <c r="DX338" i="1" s="1"/>
  <c r="CF337" i="1" l="1"/>
  <c r="BW108" i="1"/>
  <c r="BS334" i="1"/>
  <c r="CW108" i="1" s="1"/>
  <c r="BG334" i="1"/>
  <c r="BE108" i="1"/>
  <c r="AR332" i="1"/>
  <c r="AS331" i="1"/>
  <c r="AV331" i="1" s="1"/>
  <c r="BF335" i="1"/>
  <c r="DW338" i="1"/>
  <c r="DZ338" i="1" s="1"/>
  <c r="DV339" i="1"/>
  <c r="DY339" i="1" s="1"/>
  <c r="EF342" i="1"/>
  <c r="EI342" i="1" s="1"/>
  <c r="EE343" i="1"/>
  <c r="CE337" i="1" l="1"/>
  <c r="CC338" i="1"/>
  <c r="CD338" i="1" s="1"/>
  <c r="BP335" i="1"/>
  <c r="BQ335" i="1" s="1"/>
  <c r="BR334" i="1"/>
  <c r="BT108" i="1"/>
  <c r="BE335" i="1"/>
  <c r="BB336" i="1" s="1"/>
  <c r="AU332" i="1"/>
  <c r="EH343" i="1"/>
  <c r="DX339" i="1"/>
  <c r="CG338" i="1" l="1"/>
  <c r="BR108" i="1"/>
  <c r="CT108" i="1"/>
  <c r="BT335" i="1"/>
  <c r="AT332" i="1"/>
  <c r="BD335" i="1"/>
  <c r="BG335" i="1" s="1"/>
  <c r="BC336" i="1"/>
  <c r="DW339" i="1"/>
  <c r="DZ339" i="1" s="1"/>
  <c r="DV340" i="1"/>
  <c r="EG343" i="1"/>
  <c r="CF338" i="1" l="1"/>
  <c r="BS335" i="1"/>
  <c r="BF336" i="1"/>
  <c r="AS332" i="1"/>
  <c r="AV332" i="1" s="1"/>
  <c r="AR333" i="1"/>
  <c r="EF343" i="1"/>
  <c r="EI343" i="1" s="1"/>
  <c r="EE344" i="1"/>
  <c r="DY340" i="1"/>
  <c r="CC339" i="1" l="1"/>
  <c r="CD339" i="1" s="1"/>
  <c r="CE338" i="1"/>
  <c r="BR335" i="1"/>
  <c r="BP336" i="1"/>
  <c r="BQ336" i="1" s="1"/>
  <c r="AU333" i="1"/>
  <c r="BE336" i="1"/>
  <c r="BB337" i="1" s="1"/>
  <c r="DX340" i="1"/>
  <c r="EH344" i="1"/>
  <c r="CG339" i="1" l="1"/>
  <c r="BT336" i="1"/>
  <c r="BC337" i="1"/>
  <c r="BD336" i="1"/>
  <c r="BG336" i="1" s="1"/>
  <c r="AT333" i="1"/>
  <c r="EH109" i="1"/>
  <c r="DV341" i="1"/>
  <c r="DW340" i="1"/>
  <c r="DZ340" i="1" s="1"/>
  <c r="EG344" i="1"/>
  <c r="CF339" i="1" l="1"/>
  <c r="BS336" i="1"/>
  <c r="AS333" i="1"/>
  <c r="AV333" i="1" s="1"/>
  <c r="AR334" i="1"/>
  <c r="BF337" i="1"/>
  <c r="EE345" i="1"/>
  <c r="EG109" i="1"/>
  <c r="EF344" i="1"/>
  <c r="DY341" i="1"/>
  <c r="CE339" i="1" l="1"/>
  <c r="CC340" i="1"/>
  <c r="CD340" i="1" s="1"/>
  <c r="BR336" i="1"/>
  <c r="BP337" i="1"/>
  <c r="BQ337" i="1" s="1"/>
  <c r="BE337" i="1"/>
  <c r="BB338" i="1" s="1"/>
  <c r="AU334" i="1"/>
  <c r="EI344" i="1"/>
  <c r="EI109" i="1" s="1"/>
  <c r="EF109" i="1"/>
  <c r="DX341" i="1"/>
  <c r="EH345" i="1"/>
  <c r="EG345" i="1" s="1"/>
  <c r="CG340" i="1" l="1"/>
  <c r="CI108" i="1"/>
  <c r="AU108" i="1"/>
  <c r="BV108" i="1"/>
  <c r="BI108" i="1"/>
  <c r="BT337" i="1"/>
  <c r="BC338" i="1"/>
  <c r="AT334" i="1"/>
  <c r="BD337" i="1"/>
  <c r="BG337" i="1" s="1"/>
  <c r="EF345" i="1"/>
  <c r="EI345" i="1" s="1"/>
  <c r="EE346" i="1"/>
  <c r="EH346" i="1" s="1"/>
  <c r="DV342" i="1"/>
  <c r="DW341" i="1"/>
  <c r="DZ341" i="1" s="1"/>
  <c r="CF340" i="1" l="1"/>
  <c r="CU108" i="1"/>
  <c r="BF108" i="1"/>
  <c r="CF108" i="1"/>
  <c r="AT108" i="1"/>
  <c r="BS108" i="1"/>
  <c r="BS337" i="1"/>
  <c r="BF338" i="1"/>
  <c r="AS334" i="1"/>
  <c r="AV334" i="1" s="1"/>
  <c r="AR335" i="1"/>
  <c r="DY342" i="1"/>
  <c r="EG346" i="1"/>
  <c r="CE340" i="1" l="1"/>
  <c r="CC341" i="1"/>
  <c r="CD341" i="1" s="1"/>
  <c r="BR337" i="1"/>
  <c r="BP338" i="1"/>
  <c r="BQ338" i="1" s="1"/>
  <c r="AU335" i="1"/>
  <c r="BE338" i="1"/>
  <c r="BB339" i="1" s="1"/>
  <c r="EE347" i="1"/>
  <c r="EF346" i="1"/>
  <c r="EI346" i="1" s="1"/>
  <c r="DX342" i="1"/>
  <c r="CG341" i="1" l="1"/>
  <c r="BT338" i="1"/>
  <c r="BC339" i="1"/>
  <c r="BD338" i="1"/>
  <c r="BG338" i="1" s="1"/>
  <c r="AT335" i="1"/>
  <c r="DW342" i="1"/>
  <c r="DZ342" i="1" s="1"/>
  <c r="DV343" i="1"/>
  <c r="EH347" i="1"/>
  <c r="CF341" i="1" l="1"/>
  <c r="BS338" i="1"/>
  <c r="AS335" i="1"/>
  <c r="AV335" i="1" s="1"/>
  <c r="AR336" i="1"/>
  <c r="BF339" i="1"/>
  <c r="EG347" i="1"/>
  <c r="DY343" i="1"/>
  <c r="CC342" i="1" l="1"/>
  <c r="CD342" i="1" s="1"/>
  <c r="CE341" i="1"/>
  <c r="BR338" i="1"/>
  <c r="BP339" i="1"/>
  <c r="BQ339" i="1" s="1"/>
  <c r="BE339" i="1"/>
  <c r="BB340" i="1" s="1"/>
  <c r="AU336" i="1"/>
  <c r="EF347" i="1"/>
  <c r="EI347" i="1" s="1"/>
  <c r="EE348" i="1"/>
  <c r="DX343" i="1"/>
  <c r="CG342" i="1" l="1"/>
  <c r="BT339" i="1"/>
  <c r="AT336" i="1"/>
  <c r="BC340" i="1"/>
  <c r="BD339" i="1"/>
  <c r="BG339" i="1" s="1"/>
  <c r="DW343" i="1"/>
  <c r="DZ343" i="1" s="1"/>
  <c r="DV344" i="1"/>
  <c r="EH348" i="1"/>
  <c r="CF342" i="1" l="1"/>
  <c r="BS339" i="1"/>
  <c r="BF340" i="1"/>
  <c r="AS336" i="1"/>
  <c r="AV336" i="1" s="1"/>
  <c r="AR337" i="1"/>
  <c r="EG348" i="1"/>
  <c r="DY344" i="1"/>
  <c r="CE342" i="1" l="1"/>
  <c r="CC343" i="1"/>
  <c r="CD343" i="1" s="1"/>
  <c r="BR339" i="1"/>
  <c r="BP340" i="1"/>
  <c r="BQ340" i="1" s="1"/>
  <c r="AU337" i="1"/>
  <c r="BE340" i="1"/>
  <c r="BB341" i="1" s="1"/>
  <c r="DY109" i="1"/>
  <c r="DX344" i="1"/>
  <c r="EE349" i="1"/>
  <c r="EF348" i="1"/>
  <c r="EI348" i="1" s="1"/>
  <c r="CG343" i="1" l="1"/>
  <c r="BT340" i="1"/>
  <c r="BC341" i="1"/>
  <c r="BD340" i="1"/>
  <c r="BG340" i="1" s="1"/>
  <c r="AT337" i="1"/>
  <c r="EH349" i="1"/>
  <c r="DV345" i="1"/>
  <c r="DW344" i="1"/>
  <c r="DX109" i="1"/>
  <c r="CF343" i="1" l="1"/>
  <c r="BS340" i="1"/>
  <c r="AR338" i="1"/>
  <c r="AS337" i="1"/>
  <c r="AV337" i="1" s="1"/>
  <c r="BF341" i="1"/>
  <c r="DY345" i="1"/>
  <c r="DZ344" i="1"/>
  <c r="DZ109" i="1" s="1"/>
  <c r="DW109" i="1"/>
  <c r="EG349" i="1"/>
  <c r="CC344" i="1" l="1"/>
  <c r="CD344" i="1" s="1"/>
  <c r="CE343" i="1"/>
  <c r="BP341" i="1"/>
  <c r="BQ341" i="1" s="1"/>
  <c r="BR340" i="1"/>
  <c r="BE341" i="1"/>
  <c r="BB342" i="1" s="1"/>
  <c r="AU338" i="1"/>
  <c r="EE350" i="1"/>
  <c r="EF349" i="1"/>
  <c r="EI349" i="1" s="1"/>
  <c r="DX345" i="1"/>
  <c r="CG344" i="1" l="1"/>
  <c r="BT341" i="1"/>
  <c r="AT338" i="1"/>
  <c r="BD341" i="1"/>
  <c r="BG341" i="1" s="1"/>
  <c r="BC342" i="1"/>
  <c r="DV346" i="1"/>
  <c r="DW345" i="1"/>
  <c r="DZ345" i="1" s="1"/>
  <c r="EH350" i="1"/>
  <c r="CF344" i="1" l="1"/>
  <c r="BS341" i="1"/>
  <c r="BF342" i="1"/>
  <c r="AS338" i="1"/>
  <c r="AV338" i="1" s="1"/>
  <c r="AR339" i="1"/>
  <c r="EG350" i="1"/>
  <c r="DY346" i="1"/>
  <c r="CE344" i="1" l="1"/>
  <c r="CC345" i="1"/>
  <c r="CD345" i="1" s="1"/>
  <c r="CC109" i="1"/>
  <c r="CJ109" i="1"/>
  <c r="BR341" i="1"/>
  <c r="BP342" i="1"/>
  <c r="BQ342" i="1" s="1"/>
  <c r="AU339" i="1"/>
  <c r="BE342" i="1"/>
  <c r="BB343" i="1" s="1"/>
  <c r="DX346" i="1"/>
  <c r="EE351" i="1"/>
  <c r="EF350" i="1"/>
  <c r="EI350" i="1" s="1"/>
  <c r="CG345" i="1" l="1"/>
  <c r="CG109" i="1"/>
  <c r="BT342" i="1"/>
  <c r="BD342" i="1"/>
  <c r="BG342" i="1" s="1"/>
  <c r="BC343" i="1"/>
  <c r="AT339" i="1"/>
  <c r="EH351" i="1"/>
  <c r="DW346" i="1"/>
  <c r="DZ346" i="1" s="1"/>
  <c r="DV347" i="1"/>
  <c r="CF345" i="1" l="1"/>
  <c r="CE109" i="1"/>
  <c r="BS342" i="1"/>
  <c r="AR340" i="1"/>
  <c r="AS339" i="1"/>
  <c r="AV339" i="1" s="1"/>
  <c r="BF343" i="1"/>
  <c r="DY347" i="1"/>
  <c r="EG351" i="1"/>
  <c r="CE345" i="1" l="1"/>
  <c r="CC346" i="1"/>
  <c r="CD346" i="1" s="1"/>
  <c r="BP343" i="1"/>
  <c r="BQ343" i="1" s="1"/>
  <c r="BR342" i="1"/>
  <c r="BE343" i="1"/>
  <c r="BB344" i="1" s="1"/>
  <c r="AU340" i="1"/>
  <c r="EF351" i="1"/>
  <c r="EI351" i="1" s="1"/>
  <c r="EE352" i="1"/>
  <c r="DX347" i="1"/>
  <c r="CG346" i="1" l="1"/>
  <c r="BC109" i="1"/>
  <c r="CP109" i="1"/>
  <c r="BT343" i="1"/>
  <c r="AT340" i="1"/>
  <c r="BD343" i="1"/>
  <c r="BG343" i="1" s="1"/>
  <c r="BC344" i="1"/>
  <c r="DW347" i="1"/>
  <c r="DZ347" i="1" s="1"/>
  <c r="DV348" i="1"/>
  <c r="EH352" i="1"/>
  <c r="CF346" i="1" l="1"/>
  <c r="BS343" i="1"/>
  <c r="BF344" i="1"/>
  <c r="AR341" i="1"/>
  <c r="AS340" i="1"/>
  <c r="AV340" i="1" s="1"/>
  <c r="EG352" i="1"/>
  <c r="DY348" i="1"/>
  <c r="CE346" i="1" l="1"/>
  <c r="CC347" i="1"/>
  <c r="CD347" i="1" s="1"/>
  <c r="BR343" i="1"/>
  <c r="BP344" i="1"/>
  <c r="BQ344" i="1" s="1"/>
  <c r="AU341" i="1"/>
  <c r="BJ109" i="1"/>
  <c r="BE344" i="1"/>
  <c r="DX348" i="1"/>
  <c r="EE353" i="1"/>
  <c r="EF352" i="1"/>
  <c r="EI352" i="1" s="1"/>
  <c r="CV109" i="1" l="1"/>
  <c r="BB345" i="1"/>
  <c r="CG347" i="1"/>
  <c r="BP109" i="1"/>
  <c r="CQ109" i="1"/>
  <c r="BT344" i="1"/>
  <c r="BG109" i="1"/>
  <c r="BC345" i="1"/>
  <c r="BD344" i="1"/>
  <c r="CS109" i="1" s="1"/>
  <c r="AT341" i="1"/>
  <c r="EH353" i="1"/>
  <c r="DW348" i="1"/>
  <c r="DZ348" i="1" s="1"/>
  <c r="DV349" i="1"/>
  <c r="CF347" i="1" l="1"/>
  <c r="BW109" i="1"/>
  <c r="BS344" i="1"/>
  <c r="CW109" i="1" s="1"/>
  <c r="BG344" i="1"/>
  <c r="BE109" i="1"/>
  <c r="AS341" i="1"/>
  <c r="AV341" i="1" s="1"/>
  <c r="AR342" i="1"/>
  <c r="BF345" i="1"/>
  <c r="DY349" i="1"/>
  <c r="DX349" i="1" s="1"/>
  <c r="EG353" i="1"/>
  <c r="CE347" i="1" l="1"/>
  <c r="CC348" i="1"/>
  <c r="CD348" i="1" s="1"/>
  <c r="BR344" i="1"/>
  <c r="BP345" i="1"/>
  <c r="BQ345" i="1" s="1"/>
  <c r="BT109" i="1"/>
  <c r="BE345" i="1"/>
  <c r="BB346" i="1" s="1"/>
  <c r="AU342" i="1"/>
  <c r="DW349" i="1"/>
  <c r="DZ349" i="1" s="1"/>
  <c r="DV350" i="1"/>
  <c r="DY350" i="1" s="1"/>
  <c r="EE354" i="1"/>
  <c r="EF353" i="1"/>
  <c r="EI353" i="1" s="1"/>
  <c r="CG348" i="1" l="1"/>
  <c r="BR109" i="1"/>
  <c r="CT109" i="1"/>
  <c r="BT345" i="1"/>
  <c r="BC346" i="1"/>
  <c r="AT342" i="1"/>
  <c r="BD345" i="1"/>
  <c r="BG345" i="1" s="1"/>
  <c r="EH354" i="1"/>
  <c r="DX350" i="1"/>
  <c r="CF348" i="1" l="1"/>
  <c r="BS345" i="1"/>
  <c r="BF346" i="1"/>
  <c r="AR343" i="1"/>
  <c r="AS342" i="1"/>
  <c r="AV342" i="1" s="1"/>
  <c r="DW350" i="1"/>
  <c r="DZ350" i="1" s="1"/>
  <c r="DV351" i="1"/>
  <c r="EH110" i="1"/>
  <c r="EG354" i="1"/>
  <c r="CC349" i="1" l="1"/>
  <c r="CD349" i="1" s="1"/>
  <c r="CE348" i="1"/>
  <c r="BR345" i="1"/>
  <c r="BP346" i="1"/>
  <c r="BQ346" i="1" s="1"/>
  <c r="AU343" i="1"/>
  <c r="BE346" i="1"/>
  <c r="BB347" i="1" s="1"/>
  <c r="EE355" i="1"/>
  <c r="EF354" i="1"/>
  <c r="EG110" i="1"/>
  <c r="EG116" i="1" s="1"/>
  <c r="DY351" i="1"/>
  <c r="DX351" i="1" s="1"/>
  <c r="CG349" i="1" l="1"/>
  <c r="BT346" i="1"/>
  <c r="BC347" i="1"/>
  <c r="BD346" i="1"/>
  <c r="BG346" i="1" s="1"/>
  <c r="AT343" i="1"/>
  <c r="DW351" i="1"/>
  <c r="DZ351" i="1" s="1"/>
  <c r="DV352" i="1"/>
  <c r="DY352" i="1" s="1"/>
  <c r="EI354" i="1"/>
  <c r="EI110" i="1" s="1"/>
  <c r="EF110" i="1"/>
  <c r="EF116" i="1" s="1"/>
  <c r="EH355" i="1"/>
  <c r="CF349" i="1" l="1"/>
  <c r="BS346" i="1"/>
  <c r="AR344" i="1"/>
  <c r="AS343" i="1"/>
  <c r="AV343" i="1" s="1"/>
  <c r="BF347" i="1"/>
  <c r="EG355" i="1"/>
  <c r="DX352" i="1"/>
  <c r="CC350" i="1" l="1"/>
  <c r="CD350" i="1" s="1"/>
  <c r="CE349" i="1"/>
  <c r="BR346" i="1"/>
  <c r="BP347" i="1"/>
  <c r="BQ347" i="1" s="1"/>
  <c r="BE347" i="1"/>
  <c r="BB348" i="1" s="1"/>
  <c r="AU344" i="1"/>
  <c r="DV353" i="1"/>
  <c r="DW352" i="1"/>
  <c r="DZ352" i="1" s="1"/>
  <c r="EE356" i="1"/>
  <c r="EF355" i="1"/>
  <c r="EI355" i="1" s="1"/>
  <c r="CG350" i="1" l="1"/>
  <c r="BV109" i="1"/>
  <c r="AU109" i="1"/>
  <c r="BI109" i="1"/>
  <c r="CI109" i="1"/>
  <c r="BT347" i="1"/>
  <c r="BC348" i="1"/>
  <c r="AT344" i="1"/>
  <c r="BD347" i="1"/>
  <c r="BG347" i="1" s="1"/>
  <c r="EH356" i="1"/>
  <c r="DY353" i="1"/>
  <c r="CF350" i="1" l="1"/>
  <c r="BS109" i="1"/>
  <c r="AT109" i="1"/>
  <c r="CF109" i="1"/>
  <c r="BF109" i="1"/>
  <c r="CU109" i="1"/>
  <c r="BS347" i="1"/>
  <c r="BF348" i="1"/>
  <c r="AR345" i="1"/>
  <c r="AS344" i="1"/>
  <c r="AV344" i="1" s="1"/>
  <c r="DX353" i="1"/>
  <c r="EG356" i="1"/>
  <c r="CE350" i="1" l="1"/>
  <c r="CC351" i="1"/>
  <c r="CD351" i="1" s="1"/>
  <c r="BR347" i="1"/>
  <c r="BP348" i="1"/>
  <c r="BQ348" i="1" s="1"/>
  <c r="AU345" i="1"/>
  <c r="BE348" i="1"/>
  <c r="BB349" i="1" s="1"/>
  <c r="EE357" i="1"/>
  <c r="EF356" i="1"/>
  <c r="EI356" i="1" s="1"/>
  <c r="DW353" i="1"/>
  <c r="DZ353" i="1" s="1"/>
  <c r="DV354" i="1"/>
  <c r="CG351" i="1" l="1"/>
  <c r="BT348" i="1"/>
  <c r="BC349" i="1"/>
  <c r="BD348" i="1"/>
  <c r="BG348" i="1" s="1"/>
  <c r="AT345" i="1"/>
  <c r="DY354" i="1"/>
  <c r="EH357" i="1"/>
  <c r="CF351" i="1" l="1"/>
  <c r="BS348" i="1"/>
  <c r="AR346" i="1"/>
  <c r="AS345" i="1"/>
  <c r="AV345" i="1" s="1"/>
  <c r="BF349" i="1"/>
  <c r="EG357" i="1"/>
  <c r="DY110" i="1"/>
  <c r="DX354" i="1"/>
  <c r="CC352" i="1" l="1"/>
  <c r="CD352" i="1" s="1"/>
  <c r="CE351" i="1"/>
  <c r="BR348" i="1"/>
  <c r="BP349" i="1"/>
  <c r="BQ349" i="1" s="1"/>
  <c r="BE349" i="1"/>
  <c r="BB350" i="1" s="1"/>
  <c r="AU346" i="1"/>
  <c r="DV355" i="1"/>
  <c r="DW354" i="1"/>
  <c r="DX110" i="1"/>
  <c r="EF357" i="1"/>
  <c r="EI357" i="1" s="1"/>
  <c r="EE358" i="1"/>
  <c r="CG352" i="1" l="1"/>
  <c r="BT349" i="1"/>
  <c r="AT346" i="1"/>
  <c r="BC350" i="1"/>
  <c r="BD349" i="1"/>
  <c r="BG349" i="1" s="1"/>
  <c r="DZ354" i="1"/>
  <c r="DZ110" i="1" s="1"/>
  <c r="DW110" i="1"/>
  <c r="EH358" i="1"/>
  <c r="DY355" i="1"/>
  <c r="CF352" i="1" l="1"/>
  <c r="BS349" i="1"/>
  <c r="BF350" i="1"/>
  <c r="AR347" i="1"/>
  <c r="AS346" i="1"/>
  <c r="AV346" i="1" s="1"/>
  <c r="DX355" i="1"/>
  <c r="EG358" i="1"/>
  <c r="CE352" i="1" l="1"/>
  <c r="CC353" i="1"/>
  <c r="CD353" i="1" s="1"/>
  <c r="BR349" i="1"/>
  <c r="BP350" i="1"/>
  <c r="BQ350" i="1" s="1"/>
  <c r="AU347" i="1"/>
  <c r="BE350" i="1"/>
  <c r="BB351" i="1" s="1"/>
  <c r="EF358" i="1"/>
  <c r="EI358" i="1" s="1"/>
  <c r="EE359" i="1"/>
  <c r="DW355" i="1"/>
  <c r="DZ355" i="1" s="1"/>
  <c r="DV356" i="1"/>
  <c r="CG353" i="1" l="1"/>
  <c r="BT350" i="1"/>
  <c r="BD350" i="1"/>
  <c r="BG350" i="1" s="1"/>
  <c r="BC351" i="1"/>
  <c r="AT347" i="1"/>
  <c r="DY356" i="1"/>
  <c r="DX356" i="1" s="1"/>
  <c r="EH359" i="1"/>
  <c r="CF353" i="1" l="1"/>
  <c r="BS350" i="1"/>
  <c r="BF351" i="1"/>
  <c r="AS347" i="1"/>
  <c r="AV347" i="1" s="1"/>
  <c r="AR348" i="1"/>
  <c r="DV357" i="1"/>
  <c r="DW356" i="1"/>
  <c r="DZ356" i="1" s="1"/>
  <c r="EG359" i="1"/>
  <c r="CE353" i="1" l="1"/>
  <c r="CC354" i="1"/>
  <c r="CD354" i="1" s="1"/>
  <c r="BR350" i="1"/>
  <c r="BP351" i="1"/>
  <c r="BQ351" i="1" s="1"/>
  <c r="AU348" i="1"/>
  <c r="BE351" i="1"/>
  <c r="BB352" i="1" s="1"/>
  <c r="DY357" i="1"/>
  <c r="DX357" i="1" s="1"/>
  <c r="EF359" i="1"/>
  <c r="EI359" i="1" s="1"/>
  <c r="EE360" i="1"/>
  <c r="CG354" i="1" l="1"/>
  <c r="CC110" i="1"/>
  <c r="BT351" i="1"/>
  <c r="BD351" i="1"/>
  <c r="BG351" i="1" s="1"/>
  <c r="BC352" i="1"/>
  <c r="AT348" i="1"/>
  <c r="DV358" i="1"/>
  <c r="DW357" i="1"/>
  <c r="DZ357" i="1" s="1"/>
  <c r="EH360" i="1"/>
  <c r="CF354" i="1" l="1"/>
  <c r="CJ110" i="1"/>
  <c r="BS351" i="1"/>
  <c r="AR349" i="1"/>
  <c r="AS348" i="1"/>
  <c r="AV348" i="1" s="1"/>
  <c r="BF352" i="1"/>
  <c r="DY358" i="1"/>
  <c r="DX358" i="1" s="1"/>
  <c r="EG360" i="1"/>
  <c r="CE354" i="1" l="1"/>
  <c r="CC355" i="1"/>
  <c r="CD355" i="1" s="1"/>
  <c r="CG110" i="1"/>
  <c r="BR351" i="1"/>
  <c r="BP352" i="1"/>
  <c r="BQ352" i="1" s="1"/>
  <c r="BE352" i="1"/>
  <c r="BB353" i="1" s="1"/>
  <c r="AU349" i="1"/>
  <c r="DW358" i="1"/>
  <c r="DZ358" i="1" s="1"/>
  <c r="DV359" i="1"/>
  <c r="DY359" i="1" s="1"/>
  <c r="EE361" i="1"/>
  <c r="EF360" i="1"/>
  <c r="EI360" i="1" s="1"/>
  <c r="CG355" i="1" l="1"/>
  <c r="CE110" i="1"/>
  <c r="BT352" i="1"/>
  <c r="AT349" i="1"/>
  <c r="BD352" i="1"/>
  <c r="BG352" i="1" s="1"/>
  <c r="BC353" i="1"/>
  <c r="EH361" i="1"/>
  <c r="DX359" i="1"/>
  <c r="CF355" i="1" l="1"/>
  <c r="BS352" i="1"/>
  <c r="BF353" i="1"/>
  <c r="AS349" i="1"/>
  <c r="AV349" i="1" s="1"/>
  <c r="AR350" i="1"/>
  <c r="DW359" i="1"/>
  <c r="DZ359" i="1" s="1"/>
  <c r="DV360" i="1"/>
  <c r="EG361" i="1"/>
  <c r="CC356" i="1" l="1"/>
  <c r="CD356" i="1" s="1"/>
  <c r="CE355" i="1"/>
  <c r="BR352" i="1"/>
  <c r="BP353" i="1"/>
  <c r="BQ353" i="1" s="1"/>
  <c r="AU350" i="1"/>
  <c r="AT350" i="1" s="1"/>
  <c r="BE353" i="1"/>
  <c r="EE362" i="1"/>
  <c r="EF361" i="1"/>
  <c r="EI361" i="1" s="1"/>
  <c r="DY360" i="1"/>
  <c r="BB354" i="1" l="1"/>
  <c r="BD116" i="1" s="1"/>
  <c r="CG356" i="1"/>
  <c r="BC110" i="1"/>
  <c r="CP110" i="1"/>
  <c r="BT353" i="1"/>
  <c r="BD353" i="1"/>
  <c r="BG353" i="1" s="1"/>
  <c r="AR351" i="1"/>
  <c r="AS350" i="1"/>
  <c r="AV350" i="1" s="1"/>
  <c r="DX360" i="1"/>
  <c r="EH362" i="1"/>
  <c r="BC354" i="1" l="1"/>
  <c r="CF356" i="1"/>
  <c r="BS353" i="1"/>
  <c r="BF354" i="1"/>
  <c r="AU351" i="1"/>
  <c r="EG362" i="1"/>
  <c r="DV361" i="1"/>
  <c r="DW360" i="1"/>
  <c r="DZ360" i="1" s="1"/>
  <c r="CE356" i="1" l="1"/>
  <c r="CC357" i="1"/>
  <c r="CD357" i="1" s="1"/>
  <c r="BR353" i="1"/>
  <c r="BP354" i="1"/>
  <c r="BQ354" i="1" s="1"/>
  <c r="BJ110" i="1"/>
  <c r="BE354" i="1"/>
  <c r="AT351" i="1"/>
  <c r="DY361" i="1"/>
  <c r="EE363" i="1"/>
  <c r="EF362" i="1"/>
  <c r="EI362" i="1" s="1"/>
  <c r="CV110" i="1" l="1"/>
  <c r="BB355" i="1"/>
  <c r="CG357" i="1"/>
  <c r="BP110" i="1"/>
  <c r="CQ110" i="1"/>
  <c r="BT354" i="1"/>
  <c r="BG110" i="1"/>
  <c r="BF116" i="1" s="1"/>
  <c r="BC355" i="1"/>
  <c r="AS351" i="1"/>
  <c r="AV351" i="1" s="1"/>
  <c r="AR352" i="1"/>
  <c r="BD354" i="1"/>
  <c r="CS110" i="1" s="1"/>
  <c r="EH363" i="1"/>
  <c r="DX361" i="1"/>
  <c r="CF357" i="1" l="1"/>
  <c r="BW110" i="1"/>
  <c r="BS354" i="1"/>
  <c r="CW110" i="1" s="1"/>
  <c r="BG354" i="1"/>
  <c r="BE110" i="1"/>
  <c r="BE116" i="1" s="1"/>
  <c r="BF355" i="1"/>
  <c r="AU352" i="1"/>
  <c r="DW361" i="1"/>
  <c r="DZ361" i="1" s="1"/>
  <c r="DV362" i="1"/>
  <c r="EG363" i="1"/>
  <c r="CC358" i="1" l="1"/>
  <c r="CD358" i="1" s="1"/>
  <c r="CE357" i="1"/>
  <c r="BP355" i="1"/>
  <c r="BQ355" i="1" s="1"/>
  <c r="BT110" i="1"/>
  <c r="BR354" i="1"/>
  <c r="AT352" i="1"/>
  <c r="BE355" i="1"/>
  <c r="BB356" i="1" s="1"/>
  <c r="EE364" i="1"/>
  <c r="EF363" i="1"/>
  <c r="EI363" i="1" s="1"/>
  <c r="DY362" i="1"/>
  <c r="CG358" i="1" l="1"/>
  <c r="BR110" i="1"/>
  <c r="CT110" i="1"/>
  <c r="BT355" i="1"/>
  <c r="BC356" i="1"/>
  <c r="BD355" i="1"/>
  <c r="BG355" i="1" s="1"/>
  <c r="AS352" i="1"/>
  <c r="AV352" i="1" s="1"/>
  <c r="AR353" i="1"/>
  <c r="DX362" i="1"/>
  <c r="EH364" i="1"/>
  <c r="CF358" i="1" l="1"/>
  <c r="BS355" i="1"/>
  <c r="AU353" i="1"/>
  <c r="BF356" i="1"/>
  <c r="EH111" i="1"/>
  <c r="EG364" i="1"/>
  <c r="DV363" i="1"/>
  <c r="DW362" i="1"/>
  <c r="DZ362" i="1" s="1"/>
  <c r="CE358" i="1" l="1"/>
  <c r="CC359" i="1"/>
  <c r="CD359" i="1" s="1"/>
  <c r="BR355" i="1"/>
  <c r="BP356" i="1"/>
  <c r="BQ356" i="1" s="1"/>
  <c r="BE356" i="1"/>
  <c r="BB357" i="1" s="1"/>
  <c r="AT353" i="1"/>
  <c r="EE365" i="1"/>
  <c r="EF364" i="1"/>
  <c r="EG111" i="1"/>
  <c r="DY363" i="1"/>
  <c r="CG359" i="1" l="1"/>
  <c r="BT356" i="1"/>
  <c r="BC357" i="1"/>
  <c r="AR354" i="1"/>
  <c r="AS353" i="1"/>
  <c r="AV353" i="1" s="1"/>
  <c r="BD356" i="1"/>
  <c r="BG356" i="1" s="1"/>
  <c r="DX363" i="1"/>
  <c r="EI364" i="1"/>
  <c r="EI111" i="1" s="1"/>
  <c r="EF111" i="1"/>
  <c r="EH365" i="1"/>
  <c r="CF359" i="1" l="1"/>
  <c r="BS356" i="1"/>
  <c r="BF357" i="1"/>
  <c r="AU354" i="1"/>
  <c r="EG365" i="1"/>
  <c r="DW363" i="1"/>
  <c r="DZ363" i="1" s="1"/>
  <c r="DV364" i="1"/>
  <c r="CE359" i="1" l="1"/>
  <c r="CC360" i="1"/>
  <c r="CD360" i="1" s="1"/>
  <c r="BV110" i="1"/>
  <c r="AU110" i="1"/>
  <c r="BI110" i="1"/>
  <c r="CI110" i="1"/>
  <c r="BR356" i="1"/>
  <c r="BP357" i="1"/>
  <c r="BQ357" i="1" s="1"/>
  <c r="AT354" i="1"/>
  <c r="BE357" i="1"/>
  <c r="BB358" i="1" s="1"/>
  <c r="DY364" i="1"/>
  <c r="EF365" i="1"/>
  <c r="EI365" i="1" s="1"/>
  <c r="EE366" i="1"/>
  <c r="CG360" i="1" l="1"/>
  <c r="BS110" i="1"/>
  <c r="CF110" i="1"/>
  <c r="BF110" i="1"/>
  <c r="CU110" i="1"/>
  <c r="AT110" i="1"/>
  <c r="BT357" i="1"/>
  <c r="BC358" i="1"/>
  <c r="BD357" i="1"/>
  <c r="BG357" i="1" s="1"/>
  <c r="AS354" i="1"/>
  <c r="AV354" i="1" s="1"/>
  <c r="AR355" i="1"/>
  <c r="DY111" i="1"/>
  <c r="EH366" i="1"/>
  <c r="DX364" i="1"/>
  <c r="CF360" i="1" l="1"/>
  <c r="BS357" i="1"/>
  <c r="AU355" i="1"/>
  <c r="BF358" i="1"/>
  <c r="DV365" i="1"/>
  <c r="DW364" i="1"/>
  <c r="DX111" i="1"/>
  <c r="EG366" i="1"/>
  <c r="CC361" i="1" l="1"/>
  <c r="CD361" i="1" s="1"/>
  <c r="CE360" i="1"/>
  <c r="BR357" i="1"/>
  <c r="BP358" i="1"/>
  <c r="BQ358" i="1" s="1"/>
  <c r="BE358" i="1"/>
  <c r="BB359" i="1" s="1"/>
  <c r="AT355" i="1"/>
  <c r="EE367" i="1"/>
  <c r="EF366" i="1"/>
  <c r="EI366" i="1" s="1"/>
  <c r="DZ364" i="1"/>
  <c r="DZ111" i="1" s="1"/>
  <c r="DW111" i="1"/>
  <c r="DY365" i="1"/>
  <c r="CG361" i="1" l="1"/>
  <c r="BT358" i="1"/>
  <c r="BC359" i="1"/>
  <c r="AR356" i="1"/>
  <c r="AS355" i="1"/>
  <c r="AV355" i="1" s="1"/>
  <c r="BD358" i="1"/>
  <c r="BG358" i="1" s="1"/>
  <c r="DX365" i="1"/>
  <c r="EH367" i="1"/>
  <c r="EG367" i="1" s="1"/>
  <c r="CF361" i="1" l="1"/>
  <c r="BS358" i="1"/>
  <c r="BF359" i="1"/>
  <c r="AU356" i="1"/>
  <c r="EF367" i="1"/>
  <c r="EI367" i="1" s="1"/>
  <c r="EE368" i="1"/>
  <c r="EH368" i="1" s="1"/>
  <c r="DV366" i="1"/>
  <c r="DW365" i="1"/>
  <c r="DZ365" i="1" s="1"/>
  <c r="CC362" i="1" l="1"/>
  <c r="CD362" i="1" s="1"/>
  <c r="CE361" i="1"/>
  <c r="BR358" i="1"/>
  <c r="BP359" i="1"/>
  <c r="BQ359" i="1" s="1"/>
  <c r="AT356" i="1"/>
  <c r="BE359" i="1"/>
  <c r="BB360" i="1" s="1"/>
  <c r="DY366" i="1"/>
  <c r="EG368" i="1"/>
  <c r="CG362" i="1" l="1"/>
  <c r="CF362" i="1" s="1"/>
  <c r="BT359" i="1"/>
  <c r="BC360" i="1"/>
  <c r="BD359" i="1"/>
  <c r="BG359" i="1" s="1"/>
  <c r="AR357" i="1"/>
  <c r="AS356" i="1"/>
  <c r="AV356" i="1" s="1"/>
  <c r="EE369" i="1"/>
  <c r="EF368" i="1"/>
  <c r="EI368" i="1" s="1"/>
  <c r="DX366" i="1"/>
  <c r="CE362" i="1" l="1"/>
  <c r="CC363" i="1"/>
  <c r="CD363" i="1" s="1"/>
  <c r="BS359" i="1"/>
  <c r="AU357" i="1"/>
  <c r="BF360" i="1"/>
  <c r="DV367" i="1"/>
  <c r="DW366" i="1"/>
  <c r="DZ366" i="1" s="1"/>
  <c r="EH369" i="1"/>
  <c r="CG363" i="1" l="1"/>
  <c r="BR359" i="1"/>
  <c r="BP360" i="1"/>
  <c r="BQ360" i="1" s="1"/>
  <c r="BE360" i="1"/>
  <c r="BB361" i="1" s="1"/>
  <c r="AT357" i="1"/>
  <c r="EG369" i="1"/>
  <c r="DY367" i="1"/>
  <c r="CF363" i="1" l="1"/>
  <c r="BT360" i="1"/>
  <c r="BC361" i="1"/>
  <c r="AS357" i="1"/>
  <c r="AV357" i="1" s="1"/>
  <c r="AR358" i="1"/>
  <c r="BD360" i="1"/>
  <c r="BG360" i="1" s="1"/>
  <c r="DX367" i="1"/>
  <c r="EF369" i="1"/>
  <c r="EI369" i="1" s="1"/>
  <c r="EE370" i="1"/>
  <c r="CE363" i="1" l="1"/>
  <c r="CC364" i="1"/>
  <c r="CD364" i="1" s="1"/>
  <c r="BS360" i="1"/>
  <c r="BF361" i="1"/>
  <c r="AU358" i="1"/>
  <c r="EH370" i="1"/>
  <c r="DW367" i="1"/>
  <c r="DZ367" i="1" s="1"/>
  <c r="DV368" i="1"/>
  <c r="CG364" i="1" l="1"/>
  <c r="BR360" i="1"/>
  <c r="BP361" i="1"/>
  <c r="BQ361" i="1" s="1"/>
  <c r="AT358" i="1"/>
  <c r="BE361" i="1"/>
  <c r="BB362" i="1" s="1"/>
  <c r="DY368" i="1"/>
  <c r="EG370" i="1"/>
  <c r="CF364" i="1" l="1"/>
  <c r="CC111" i="1"/>
  <c r="BT361" i="1"/>
  <c r="BC362" i="1"/>
  <c r="BD361" i="1"/>
  <c r="BG361" i="1" s="1"/>
  <c r="AS358" i="1"/>
  <c r="AV358" i="1" s="1"/>
  <c r="AR359" i="1"/>
  <c r="EF370" i="1"/>
  <c r="EI370" i="1" s="1"/>
  <c r="EE371" i="1"/>
  <c r="DX368" i="1"/>
  <c r="CC365" i="1" l="1"/>
  <c r="CD365" i="1" s="1"/>
  <c r="CE364" i="1"/>
  <c r="CJ111" i="1"/>
  <c r="BS361" i="1"/>
  <c r="AU359" i="1"/>
  <c r="BF362" i="1"/>
  <c r="DW368" i="1"/>
  <c r="DZ368" i="1" s="1"/>
  <c r="DV369" i="1"/>
  <c r="EH371" i="1"/>
  <c r="CG365" i="1" l="1"/>
  <c r="CG111" i="1"/>
  <c r="BR361" i="1"/>
  <c r="BP362" i="1"/>
  <c r="BQ362" i="1" s="1"/>
  <c r="BE362" i="1"/>
  <c r="BB363" i="1" s="1"/>
  <c r="AT359" i="1"/>
  <c r="EG371" i="1"/>
  <c r="DY369" i="1"/>
  <c r="CF365" i="1" l="1"/>
  <c r="CE111" i="1"/>
  <c r="BT362" i="1"/>
  <c r="BC363" i="1"/>
  <c r="AR360" i="1"/>
  <c r="AS359" i="1"/>
  <c r="AV359" i="1" s="1"/>
  <c r="BD362" i="1"/>
  <c r="BG362" i="1" s="1"/>
  <c r="DX369" i="1"/>
  <c r="EE372" i="1"/>
  <c r="EF371" i="1"/>
  <c r="EI371" i="1" s="1"/>
  <c r="CE365" i="1" l="1"/>
  <c r="CC366" i="1"/>
  <c r="CD366" i="1" s="1"/>
  <c r="BS362" i="1"/>
  <c r="BF363" i="1"/>
  <c r="AU360" i="1"/>
  <c r="EH372" i="1"/>
  <c r="DW369" i="1"/>
  <c r="DZ369" i="1" s="1"/>
  <c r="DV370" i="1"/>
  <c r="CG366" i="1" l="1"/>
  <c r="BR362" i="1"/>
  <c r="BP363" i="1"/>
  <c r="BQ363" i="1" s="1"/>
  <c r="AT360" i="1"/>
  <c r="BE363" i="1"/>
  <c r="BB364" i="1" s="1"/>
  <c r="DY370" i="1"/>
  <c r="EG372" i="1"/>
  <c r="CF366" i="1" l="1"/>
  <c r="BC111" i="1"/>
  <c r="CP111" i="1"/>
  <c r="BT363" i="1"/>
  <c r="BC364" i="1"/>
  <c r="BD363" i="1"/>
  <c r="BG363" i="1" s="1"/>
  <c r="AS360" i="1"/>
  <c r="AV360" i="1" s="1"/>
  <c r="AR361" i="1"/>
  <c r="EE373" i="1"/>
  <c r="EF372" i="1"/>
  <c r="EI372" i="1" s="1"/>
  <c r="DX370" i="1"/>
  <c r="CE366" i="1" l="1"/>
  <c r="CC367" i="1"/>
  <c r="CD367" i="1" s="1"/>
  <c r="BS363" i="1"/>
  <c r="AU361" i="1"/>
  <c r="BF364" i="1"/>
  <c r="DW370" i="1"/>
  <c r="DZ370" i="1" s="1"/>
  <c r="DV371" i="1"/>
  <c r="EH373" i="1"/>
  <c r="CG367" i="1" l="1"/>
  <c r="BR363" i="1"/>
  <c r="BP364" i="1"/>
  <c r="BQ364" i="1" s="1"/>
  <c r="BJ111" i="1"/>
  <c r="BE364" i="1"/>
  <c r="AT361" i="1"/>
  <c r="EG373" i="1"/>
  <c r="DY371" i="1"/>
  <c r="CV111" i="1" l="1"/>
  <c r="BB365" i="1"/>
  <c r="CF367" i="1"/>
  <c r="BP111" i="1"/>
  <c r="CQ111" i="1"/>
  <c r="BT364" i="1"/>
  <c r="BG111" i="1"/>
  <c r="BC365" i="1"/>
  <c r="AR362" i="1"/>
  <c r="AS361" i="1"/>
  <c r="AV361" i="1" s="1"/>
  <c r="BD364" i="1"/>
  <c r="CS111" i="1" s="1"/>
  <c r="EE374" i="1"/>
  <c r="EF373" i="1"/>
  <c r="EI373" i="1" s="1"/>
  <c r="DX371" i="1"/>
  <c r="CE367" i="1" l="1"/>
  <c r="CC368" i="1"/>
  <c r="CD368" i="1" s="1"/>
  <c r="BW111" i="1"/>
  <c r="BS364" i="1"/>
  <c r="CW111" i="1" s="1"/>
  <c r="BG364" i="1"/>
  <c r="BE111" i="1"/>
  <c r="BF365" i="1"/>
  <c r="AU362" i="1"/>
  <c r="DW371" i="1"/>
  <c r="DZ371" i="1" s="1"/>
  <c r="DV372" i="1"/>
  <c r="EH374" i="1"/>
  <c r="EH112" i="1" s="1"/>
  <c r="CG368" i="1" l="1"/>
  <c r="BR364" i="1"/>
  <c r="BT111" i="1"/>
  <c r="BP365" i="1"/>
  <c r="BQ365" i="1" s="1"/>
  <c r="AT362" i="1"/>
  <c r="BE365" i="1"/>
  <c r="BB366" i="1" s="1"/>
  <c r="EG374" i="1"/>
  <c r="DY372" i="1"/>
  <c r="CF368" i="1" l="1"/>
  <c r="BR111" i="1"/>
  <c r="CT111" i="1"/>
  <c r="BT365" i="1"/>
  <c r="BD365" i="1"/>
  <c r="BG365" i="1" s="1"/>
  <c r="BC366" i="1"/>
  <c r="AR363" i="1"/>
  <c r="AS362" i="1"/>
  <c r="AV362" i="1" s="1"/>
  <c r="DX372" i="1"/>
  <c r="EF374" i="1"/>
  <c r="EG112" i="1"/>
  <c r="EG117" i="1" s="1"/>
  <c r="EG118" i="1" s="1"/>
  <c r="CC369" i="1" l="1"/>
  <c r="CD369" i="1" s="1"/>
  <c r="CE368" i="1"/>
  <c r="BS365" i="1"/>
  <c r="AU363" i="1"/>
  <c r="BF366" i="1"/>
  <c r="DV373" i="1"/>
  <c r="DW372" i="1"/>
  <c r="DZ372" i="1" s="1"/>
  <c r="EI374" i="1"/>
  <c r="EI112" i="1" s="1"/>
  <c r="EF112" i="1"/>
  <c r="EF117" i="1" s="1"/>
  <c r="EF118" i="1" s="1"/>
  <c r="CG369" i="1" l="1"/>
  <c r="BR365" i="1"/>
  <c r="BP366" i="1"/>
  <c r="BQ366" i="1" s="1"/>
  <c r="BE366" i="1"/>
  <c r="BB367" i="1" s="1"/>
  <c r="AT363" i="1"/>
  <c r="DY373" i="1"/>
  <c r="CF369" i="1" l="1"/>
  <c r="BT366" i="1"/>
  <c r="AR364" i="1"/>
  <c r="AS363" i="1"/>
  <c r="AV363" i="1" s="1"/>
  <c r="BC367" i="1"/>
  <c r="BD366" i="1"/>
  <c r="BG366" i="1" s="1"/>
  <c r="DX373" i="1"/>
  <c r="CE369" i="1" l="1"/>
  <c r="CC370" i="1"/>
  <c r="CD370" i="1" s="1"/>
  <c r="BS366" i="1"/>
  <c r="BF367" i="1"/>
  <c r="AU364" i="1"/>
  <c r="DV374" i="1"/>
  <c r="DW373" i="1"/>
  <c r="DZ373" i="1" s="1"/>
  <c r="CG370" i="1" l="1"/>
  <c r="BV111" i="1"/>
  <c r="AU111" i="1"/>
  <c r="CI111" i="1"/>
  <c r="BI111" i="1"/>
  <c r="BR366" i="1"/>
  <c r="BP367" i="1"/>
  <c r="BQ367" i="1" s="1"/>
  <c r="AT364" i="1"/>
  <c r="BE367" i="1"/>
  <c r="BB368" i="1" s="1"/>
  <c r="DY374" i="1"/>
  <c r="DY112" i="1" s="1"/>
  <c r="CF370" i="1" l="1"/>
  <c r="BS111" i="1"/>
  <c r="AT111" i="1"/>
  <c r="CU111" i="1"/>
  <c r="BF111" i="1"/>
  <c r="CF111" i="1"/>
  <c r="BT367" i="1"/>
  <c r="BD367" i="1"/>
  <c r="BG367" i="1" s="1"/>
  <c r="BC368" i="1"/>
  <c r="AR365" i="1"/>
  <c r="AS364" i="1"/>
  <c r="AV364" i="1" s="1"/>
  <c r="DX374" i="1"/>
  <c r="CE370" i="1" l="1"/>
  <c r="CC371" i="1"/>
  <c r="CD371" i="1" s="1"/>
  <c r="BS367" i="1"/>
  <c r="AU365" i="1"/>
  <c r="BF368" i="1"/>
  <c r="DW374" i="1"/>
  <c r="DX112" i="1"/>
  <c r="DX117" i="1" s="1"/>
  <c r="DX118" i="1" s="1"/>
  <c r="CG371" i="1" l="1"/>
  <c r="BR367" i="1"/>
  <c r="BP368" i="1"/>
  <c r="BQ368" i="1" s="1"/>
  <c r="BE368" i="1"/>
  <c r="BB369" i="1" s="1"/>
  <c r="AT365" i="1"/>
  <c r="DZ374" i="1"/>
  <c r="DZ112" i="1" s="1"/>
  <c r="DW112" i="1"/>
  <c r="DW117" i="1" s="1"/>
  <c r="DW118" i="1" s="1"/>
  <c r="CF371" i="1" l="1"/>
  <c r="BT368" i="1"/>
  <c r="AS365" i="1"/>
  <c r="AV365" i="1" s="1"/>
  <c r="AR366" i="1"/>
  <c r="BC369" i="1"/>
  <c r="BD368" i="1"/>
  <c r="BG368" i="1" s="1"/>
  <c r="CE371" i="1" l="1"/>
  <c r="CC372" i="1"/>
  <c r="CD372" i="1" s="1"/>
  <c r="BS368" i="1"/>
  <c r="BF369" i="1"/>
  <c r="AU366" i="1"/>
  <c r="CG372" i="1" l="1"/>
  <c r="BR368" i="1"/>
  <c r="BP369" i="1"/>
  <c r="BQ369" i="1" s="1"/>
  <c r="AT366" i="1"/>
  <c r="BE369" i="1"/>
  <c r="BB370" i="1" s="1"/>
  <c r="CF372" i="1" l="1"/>
  <c r="BT369" i="1"/>
  <c r="BC370" i="1"/>
  <c r="BD369" i="1"/>
  <c r="BG369" i="1" s="1"/>
  <c r="AS366" i="1"/>
  <c r="AV366" i="1" s="1"/>
  <c r="AR367" i="1"/>
  <c r="CC373" i="1" l="1"/>
  <c r="CD373" i="1" s="1"/>
  <c r="CE372" i="1"/>
  <c r="BS369" i="1"/>
  <c r="AU367" i="1"/>
  <c r="BF370" i="1"/>
  <c r="CG373" i="1" l="1"/>
  <c r="BR369" i="1"/>
  <c r="BP370" i="1"/>
  <c r="BQ370" i="1" s="1"/>
  <c r="BE370" i="1"/>
  <c r="BB371" i="1" s="1"/>
  <c r="AT367" i="1"/>
  <c r="CF373" i="1" l="1"/>
  <c r="BT370" i="1"/>
  <c r="AS367" i="1"/>
  <c r="AV367" i="1" s="1"/>
  <c r="AR368" i="1"/>
  <c r="BC371" i="1"/>
  <c r="BD370" i="1"/>
  <c r="BG370" i="1" s="1"/>
  <c r="CE373" i="1" l="1"/>
  <c r="CC374" i="1"/>
  <c r="CD374" i="1" s="1"/>
  <c r="CG374" i="1" s="1"/>
  <c r="CF374" i="1" s="1"/>
  <c r="CE374" i="1" s="1"/>
  <c r="BS370" i="1"/>
  <c r="BF371" i="1"/>
  <c r="AU368" i="1"/>
  <c r="BR370" i="1" l="1"/>
  <c r="BP371" i="1"/>
  <c r="BQ371" i="1" s="1"/>
  <c r="AT368" i="1"/>
  <c r="BE371" i="1"/>
  <c r="BB372" i="1" s="1"/>
  <c r="BT371" i="1" l="1"/>
  <c r="BC372" i="1"/>
  <c r="BD371" i="1"/>
  <c r="BG371" i="1" s="1"/>
  <c r="AS368" i="1"/>
  <c r="AV368" i="1" s="1"/>
  <c r="AR369" i="1"/>
  <c r="CC112" i="1" l="1"/>
  <c r="BS371" i="1"/>
  <c r="AU369" i="1"/>
  <c r="BF372" i="1"/>
  <c r="CJ112" i="1" l="1"/>
  <c r="BR371" i="1"/>
  <c r="BP372" i="1"/>
  <c r="BQ372" i="1" s="1"/>
  <c r="BE372" i="1"/>
  <c r="BB373" i="1" s="1"/>
  <c r="AT369" i="1"/>
  <c r="CG112" i="1" l="1"/>
  <c r="BT372" i="1"/>
  <c r="AR370" i="1"/>
  <c r="AS369" i="1"/>
  <c r="AV369" i="1" s="1"/>
  <c r="BC373" i="1"/>
  <c r="BD372" i="1"/>
  <c r="BG372" i="1" s="1"/>
  <c r="CE112" i="1" l="1"/>
  <c r="BS372" i="1"/>
  <c r="BF373" i="1"/>
  <c r="AU370" i="1"/>
  <c r="BR372" i="1" l="1"/>
  <c r="BP373" i="1"/>
  <c r="BQ373" i="1" s="1"/>
  <c r="AT370" i="1"/>
  <c r="BE373" i="1"/>
  <c r="BB374" i="1" l="1"/>
  <c r="BD117" i="1" s="1"/>
  <c r="BC112" i="1"/>
  <c r="CP112" i="1"/>
  <c r="BT373" i="1"/>
  <c r="BD373" i="1"/>
  <c r="BG373" i="1" s="1"/>
  <c r="BC374" i="1"/>
  <c r="AR371" i="1"/>
  <c r="AS370" i="1"/>
  <c r="AV370" i="1" s="1"/>
  <c r="BS373" i="1" l="1"/>
  <c r="AU371" i="1"/>
  <c r="BF374" i="1"/>
  <c r="BJ112" i="1" s="1"/>
  <c r="BR373" i="1" l="1"/>
  <c r="BP374" i="1"/>
  <c r="BQ374" i="1" s="1"/>
  <c r="BE374" i="1"/>
  <c r="CV112" i="1" s="1"/>
  <c r="AT371" i="1"/>
  <c r="BP112" i="1" l="1"/>
  <c r="CQ112" i="1"/>
  <c r="BT374" i="1"/>
  <c r="BW112" i="1" s="1"/>
  <c r="BD374" i="1"/>
  <c r="CS112" i="1" s="1"/>
  <c r="BG112" i="1"/>
  <c r="AS371" i="1"/>
  <c r="AV371" i="1" s="1"/>
  <c r="AR372" i="1"/>
  <c r="BF117" i="1" l="1"/>
  <c r="BF118" i="1" s="1"/>
  <c r="BS374" i="1"/>
  <c r="CW112" i="1" s="1"/>
  <c r="BG374" i="1"/>
  <c r="BE112" i="1"/>
  <c r="AU372" i="1"/>
  <c r="BE117" i="1" l="1"/>
  <c r="BE118" i="1" s="1"/>
  <c r="BR374" i="1"/>
  <c r="BT112" i="1"/>
  <c r="AT372" i="1"/>
  <c r="BR112" i="1" l="1"/>
  <c r="CT112" i="1"/>
  <c r="AR373" i="1"/>
  <c r="AS372" i="1"/>
  <c r="AV372" i="1" s="1"/>
  <c r="AU373" i="1" l="1"/>
  <c r="AT373" i="1" l="1"/>
  <c r="AS373" i="1" l="1"/>
  <c r="AV373" i="1" s="1"/>
  <c r="AR374" i="1"/>
  <c r="AU374" i="1" l="1"/>
  <c r="AT374" i="1" l="1"/>
  <c r="BV112" i="1"/>
  <c r="AU112" i="1"/>
  <c r="CI112" i="1"/>
  <c r="BI112" i="1"/>
  <c r="AS374" i="1" l="1"/>
  <c r="AV374" i="1" s="1"/>
  <c r="AT112" i="1"/>
  <c r="AT117" i="1" s="1"/>
  <c r="AT118" i="1" s="1"/>
  <c r="CF112" i="1"/>
  <c r="BF112" i="1"/>
  <c r="CU112" i="1"/>
  <c r="BS112" i="1"/>
  <c r="B142" i="1" l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141" i="1"/>
  <c r="AI141" i="1" s="1"/>
  <c r="AJ140" i="1"/>
  <c r="AM140" i="1" s="1"/>
  <c r="AM132" i="1"/>
  <c r="Z141" i="1"/>
  <c r="AA141" i="1" s="1"/>
  <c r="AB140" i="1"/>
  <c r="AE140" i="1" s="1"/>
  <c r="AE132" i="1"/>
  <c r="R141" i="1"/>
  <c r="S141" i="1" s="1"/>
  <c r="T140" i="1"/>
  <c r="W140" i="1" s="1"/>
  <c r="W132" i="1"/>
  <c r="J141" i="1"/>
  <c r="K141" i="1" s="1"/>
  <c r="L140" i="1"/>
  <c r="O140" i="1" s="1"/>
  <c r="G132" i="1"/>
  <c r="B141" i="1"/>
  <c r="C141" i="1" s="1"/>
  <c r="O132" i="1"/>
  <c r="D140" i="1"/>
  <c r="G140" i="1" s="1"/>
  <c r="V141" i="1" l="1"/>
  <c r="U141" i="1" s="1"/>
  <c r="S142" i="1" s="1"/>
  <c r="V142" i="1" s="1"/>
  <c r="AL141" i="1"/>
  <c r="AD141" i="1"/>
  <c r="N141" i="1"/>
  <c r="F141" i="1"/>
  <c r="E141" i="1" l="1"/>
  <c r="T141" i="1"/>
  <c r="W141" i="1" s="1"/>
  <c r="AK141" i="1"/>
  <c r="AC141" i="1"/>
  <c r="U142" i="1"/>
  <c r="M141" i="1"/>
  <c r="D141" i="1"/>
  <c r="G141" i="1" s="1"/>
  <c r="C142" i="1"/>
  <c r="F142" i="1" s="1"/>
  <c r="AJ141" i="1" l="1"/>
  <c r="AM141" i="1" s="1"/>
  <c r="AI142" i="1"/>
  <c r="AA142" i="1"/>
  <c r="AB141" i="1"/>
  <c r="AE141" i="1" s="1"/>
  <c r="T142" i="1"/>
  <c r="W142" i="1" s="1"/>
  <c r="S143" i="1"/>
  <c r="L141" i="1"/>
  <c r="O141" i="1" s="1"/>
  <c r="K142" i="1"/>
  <c r="E142" i="1"/>
  <c r="AL142" i="1" l="1"/>
  <c r="AD142" i="1"/>
  <c r="V143" i="1"/>
  <c r="N142" i="1"/>
  <c r="D142" i="1"/>
  <c r="G142" i="1" s="1"/>
  <c r="C143" i="1"/>
  <c r="F143" i="1" s="1"/>
  <c r="AK142" i="1" l="1"/>
  <c r="AC142" i="1"/>
  <c r="U143" i="1"/>
  <c r="M142" i="1"/>
  <c r="K143" i="1" s="1"/>
  <c r="E143" i="1"/>
  <c r="AJ142" i="1" l="1"/>
  <c r="AM142" i="1" s="1"/>
  <c r="AI143" i="1"/>
  <c r="AA143" i="1"/>
  <c r="AB142" i="1"/>
  <c r="AE142" i="1" s="1"/>
  <c r="T143" i="1"/>
  <c r="W143" i="1" s="1"/>
  <c r="S144" i="1"/>
  <c r="N143" i="1"/>
  <c r="L142" i="1"/>
  <c r="O142" i="1" s="1"/>
  <c r="C144" i="1"/>
  <c r="F144" i="1" s="1"/>
  <c r="D143" i="1"/>
  <c r="G143" i="1" s="1"/>
  <c r="AL143" i="1" l="1"/>
  <c r="AD143" i="1"/>
  <c r="V144" i="1"/>
  <c r="M143" i="1"/>
  <c r="E144" i="1"/>
  <c r="C145" i="1" s="1"/>
  <c r="F145" i="1" s="1"/>
  <c r="AK143" i="1" l="1"/>
  <c r="AC143" i="1"/>
  <c r="U144" i="1"/>
  <c r="K144" i="1"/>
  <c r="L143" i="1"/>
  <c r="O143" i="1" s="1"/>
  <c r="D144" i="1"/>
  <c r="G144" i="1" s="1"/>
  <c r="AI144" i="1" l="1"/>
  <c r="AJ143" i="1"/>
  <c r="AM143" i="1" s="1"/>
  <c r="AA144" i="1"/>
  <c r="AB143" i="1"/>
  <c r="AE143" i="1" s="1"/>
  <c r="T144" i="1"/>
  <c r="W144" i="1" s="1"/>
  <c r="S145" i="1"/>
  <c r="N144" i="1"/>
  <c r="M144" i="1" s="1"/>
  <c r="E145" i="1"/>
  <c r="AL144" i="1" l="1"/>
  <c r="AD144" i="1"/>
  <c r="V145" i="1"/>
  <c r="L144" i="1"/>
  <c r="O144" i="1" s="1"/>
  <c r="K145" i="1"/>
  <c r="D145" i="1"/>
  <c r="G145" i="1" s="1"/>
  <c r="C146" i="1"/>
  <c r="F146" i="1" s="1"/>
  <c r="AK144" i="1" l="1"/>
  <c r="AC144" i="1"/>
  <c r="U145" i="1"/>
  <c r="N145" i="1"/>
  <c r="AJ144" i="1" l="1"/>
  <c r="AM144" i="1" s="1"/>
  <c r="AI145" i="1"/>
  <c r="AB144" i="1"/>
  <c r="AE144" i="1" s="1"/>
  <c r="AA145" i="1"/>
  <c r="S146" i="1"/>
  <c r="T145" i="1"/>
  <c r="W145" i="1" s="1"/>
  <c r="M145" i="1"/>
  <c r="E146" i="1"/>
  <c r="AL145" i="1" l="1"/>
  <c r="AD145" i="1"/>
  <c r="V146" i="1"/>
  <c r="K146" i="1"/>
  <c r="L145" i="1"/>
  <c r="O145" i="1" s="1"/>
  <c r="D146" i="1"/>
  <c r="G146" i="1" s="1"/>
  <c r="C147" i="1"/>
  <c r="F147" i="1" s="1"/>
  <c r="AK145" i="1" l="1"/>
  <c r="AC145" i="1"/>
  <c r="U146" i="1"/>
  <c r="N146" i="1"/>
  <c r="AI146" i="1" l="1"/>
  <c r="AJ145" i="1"/>
  <c r="AM145" i="1" s="1"/>
  <c r="AB145" i="1"/>
  <c r="AE145" i="1" s="1"/>
  <c r="AA146" i="1"/>
  <c r="T146" i="1"/>
  <c r="W146" i="1" s="1"/>
  <c r="S147" i="1"/>
  <c r="M146" i="1"/>
  <c r="E147" i="1"/>
  <c r="AL146" i="1" l="1"/>
  <c r="AD146" i="1"/>
  <c r="V147" i="1"/>
  <c r="K147" i="1"/>
  <c r="L146" i="1"/>
  <c r="O146" i="1" s="1"/>
  <c r="C148" i="1"/>
  <c r="F148" i="1" s="1"/>
  <c r="D147" i="1"/>
  <c r="G147" i="1" s="1"/>
  <c r="AK146" i="1" l="1"/>
  <c r="AC146" i="1"/>
  <c r="U147" i="1"/>
  <c r="N147" i="1"/>
  <c r="AI147" i="1" l="1"/>
  <c r="AJ146" i="1"/>
  <c r="AM146" i="1" s="1"/>
  <c r="AA147" i="1"/>
  <c r="AB146" i="1"/>
  <c r="AE146" i="1" s="1"/>
  <c r="S148" i="1"/>
  <c r="T147" i="1"/>
  <c r="W147" i="1" s="1"/>
  <c r="M147" i="1"/>
  <c r="E148" i="1"/>
  <c r="AL147" i="1" l="1"/>
  <c r="AD147" i="1"/>
  <c r="V148" i="1"/>
  <c r="L147" i="1"/>
  <c r="O147" i="1" s="1"/>
  <c r="K148" i="1"/>
  <c r="D148" i="1"/>
  <c r="G148" i="1" s="1"/>
  <c r="C149" i="1"/>
  <c r="F149" i="1" s="1"/>
  <c r="AK147" i="1" l="1"/>
  <c r="AC147" i="1"/>
  <c r="U148" i="1"/>
  <c r="N148" i="1"/>
  <c r="M148" i="1" s="1"/>
  <c r="E149" i="1"/>
  <c r="AI148" i="1" l="1"/>
  <c r="AJ147" i="1"/>
  <c r="AM147" i="1" s="1"/>
  <c r="AA148" i="1"/>
  <c r="AB147" i="1"/>
  <c r="AE147" i="1" s="1"/>
  <c r="S149" i="1"/>
  <c r="T148" i="1"/>
  <c r="W148" i="1" s="1"/>
  <c r="K149" i="1"/>
  <c r="N149" i="1" s="1"/>
  <c r="L148" i="1"/>
  <c r="O148" i="1" s="1"/>
  <c r="C150" i="1"/>
  <c r="F150" i="1" s="1"/>
  <c r="D149" i="1"/>
  <c r="G149" i="1" s="1"/>
  <c r="AL148" i="1" l="1"/>
  <c r="AD148" i="1"/>
  <c r="V149" i="1"/>
  <c r="M149" i="1"/>
  <c r="E150" i="1"/>
  <c r="AK148" i="1" l="1"/>
  <c r="AC148" i="1"/>
  <c r="U149" i="1"/>
  <c r="K150" i="1"/>
  <c r="L149" i="1"/>
  <c r="O149" i="1" s="1"/>
  <c r="D150" i="1"/>
  <c r="G150" i="1" s="1"/>
  <c r="C151" i="1"/>
  <c r="F151" i="1" s="1"/>
  <c r="AJ148" i="1" l="1"/>
  <c r="AM148" i="1" s="1"/>
  <c r="AI149" i="1"/>
  <c r="AB148" i="1"/>
  <c r="AE148" i="1" s="1"/>
  <c r="AA149" i="1"/>
  <c r="T149" i="1"/>
  <c r="W149" i="1" s="1"/>
  <c r="S150" i="1"/>
  <c r="N150" i="1"/>
  <c r="AL149" i="1" l="1"/>
  <c r="AD149" i="1"/>
  <c r="V150" i="1"/>
  <c r="M150" i="1"/>
  <c r="E151" i="1"/>
  <c r="AK149" i="1" l="1"/>
  <c r="AC149" i="1"/>
  <c r="U150" i="1"/>
  <c r="L150" i="1"/>
  <c r="O150" i="1" s="1"/>
  <c r="K151" i="1"/>
  <c r="D151" i="1"/>
  <c r="G151" i="1" s="1"/>
  <c r="C152" i="1"/>
  <c r="F152" i="1" s="1"/>
  <c r="AI150" i="1" l="1"/>
  <c r="AJ149" i="1"/>
  <c r="AM149" i="1" s="1"/>
  <c r="AA150" i="1"/>
  <c r="AB149" i="1"/>
  <c r="AE149" i="1" s="1"/>
  <c r="T150" i="1"/>
  <c r="W150" i="1" s="1"/>
  <c r="S151" i="1"/>
  <c r="N151" i="1"/>
  <c r="M151" i="1" s="1"/>
  <c r="AL150" i="1" l="1"/>
  <c r="AD150" i="1"/>
  <c r="V151" i="1"/>
  <c r="L151" i="1"/>
  <c r="O151" i="1" s="1"/>
  <c r="K152" i="1"/>
  <c r="N152" i="1" s="1"/>
  <c r="E152" i="1"/>
  <c r="AK150" i="1" l="1"/>
  <c r="AC150" i="1"/>
  <c r="U151" i="1"/>
  <c r="M152" i="1"/>
  <c r="C153" i="1"/>
  <c r="F153" i="1" s="1"/>
  <c r="D152" i="1"/>
  <c r="G152" i="1" s="1"/>
  <c r="AJ150" i="1" l="1"/>
  <c r="AM150" i="1" s="1"/>
  <c r="AI151" i="1"/>
  <c r="AB150" i="1"/>
  <c r="AE150" i="1" s="1"/>
  <c r="AA151" i="1"/>
  <c r="S152" i="1"/>
  <c r="T151" i="1"/>
  <c r="K153" i="1"/>
  <c r="L152" i="1"/>
  <c r="O152" i="1" s="1"/>
  <c r="AL151" i="1" l="1"/>
  <c r="AD151" i="1"/>
  <c r="W151" i="1"/>
  <c r="V152" i="1"/>
  <c r="N153" i="1"/>
  <c r="M153" i="1" s="1"/>
  <c r="E153" i="1"/>
  <c r="AK151" i="1" l="1"/>
  <c r="AC151" i="1"/>
  <c r="U152" i="1"/>
  <c r="K154" i="1"/>
  <c r="L153" i="1"/>
  <c r="O153" i="1" s="1"/>
  <c r="D153" i="1"/>
  <c r="G153" i="1" s="1"/>
  <c r="C154" i="1"/>
  <c r="F154" i="1" s="1"/>
  <c r="AI152" i="1" l="1"/>
  <c r="AJ151" i="1"/>
  <c r="AA152" i="1"/>
  <c r="AB151" i="1"/>
  <c r="T152" i="1"/>
  <c r="W152" i="1" s="1"/>
  <c r="S153" i="1"/>
  <c r="N154" i="1"/>
  <c r="AM151" i="1" l="1"/>
  <c r="AL152" i="1"/>
  <c r="AE151" i="1"/>
  <c r="AD152" i="1"/>
  <c r="V153" i="1"/>
  <c r="M154" i="1"/>
  <c r="E154" i="1"/>
  <c r="AK152" i="1" l="1"/>
  <c r="AC152" i="1"/>
  <c r="U153" i="1"/>
  <c r="L154" i="1"/>
  <c r="O154" i="1" s="1"/>
  <c r="K155" i="1"/>
  <c r="C155" i="1"/>
  <c r="F155" i="1" s="1"/>
  <c r="D154" i="1"/>
  <c r="G154" i="1" s="1"/>
  <c r="AI153" i="1" l="1"/>
  <c r="AJ152" i="1"/>
  <c r="AM152" i="1" s="1"/>
  <c r="AA153" i="1"/>
  <c r="AB152" i="1"/>
  <c r="AE152" i="1" s="1"/>
  <c r="T153" i="1"/>
  <c r="W153" i="1" s="1"/>
  <c r="S154" i="1"/>
  <c r="N155" i="1"/>
  <c r="M155" i="1" s="1"/>
  <c r="AL153" i="1" l="1"/>
  <c r="AD153" i="1"/>
  <c r="V154" i="1"/>
  <c r="L155" i="1"/>
  <c r="O155" i="1" s="1"/>
  <c r="K156" i="1"/>
  <c r="N156" i="1" s="1"/>
  <c r="E155" i="1"/>
  <c r="AK153" i="1" l="1"/>
  <c r="AC153" i="1"/>
  <c r="U154" i="1"/>
  <c r="M156" i="1"/>
  <c r="D155" i="1"/>
  <c r="G155" i="1" s="1"/>
  <c r="C156" i="1"/>
  <c r="F156" i="1" s="1"/>
  <c r="AJ153" i="1" l="1"/>
  <c r="AM153" i="1" s="1"/>
  <c r="AI154" i="1"/>
  <c r="AB153" i="1"/>
  <c r="AE153" i="1" s="1"/>
  <c r="AA154" i="1"/>
  <c r="T154" i="1"/>
  <c r="W154" i="1" s="1"/>
  <c r="S155" i="1"/>
  <c r="K157" i="1"/>
  <c r="L156" i="1"/>
  <c r="O156" i="1" s="1"/>
  <c r="AL154" i="1" l="1"/>
  <c r="AD154" i="1"/>
  <c r="V155" i="1"/>
  <c r="N157" i="1"/>
  <c r="M157" i="1" s="1"/>
  <c r="E156" i="1"/>
  <c r="AK154" i="1" l="1"/>
  <c r="AC154" i="1"/>
  <c r="U155" i="1"/>
  <c r="K158" i="1"/>
  <c r="N158" i="1" s="1"/>
  <c r="L157" i="1"/>
  <c r="O157" i="1" s="1"/>
  <c r="C157" i="1"/>
  <c r="F157" i="1" s="1"/>
  <c r="D156" i="1"/>
  <c r="G156" i="1" s="1"/>
  <c r="AI155" i="1" l="1"/>
  <c r="AJ154" i="1"/>
  <c r="AM154" i="1" s="1"/>
  <c r="AA155" i="1"/>
  <c r="AB154" i="1"/>
  <c r="AE154" i="1" s="1"/>
  <c r="T155" i="1"/>
  <c r="W155" i="1" s="1"/>
  <c r="S156" i="1"/>
  <c r="M158" i="1"/>
  <c r="L158" i="1" s="1"/>
  <c r="O158" i="1" s="1"/>
  <c r="AL155" i="1" l="1"/>
  <c r="AD155" i="1"/>
  <c r="V156" i="1"/>
  <c r="K159" i="1"/>
  <c r="N159" i="1" s="1"/>
  <c r="E157" i="1"/>
  <c r="AK155" i="1" l="1"/>
  <c r="AC155" i="1"/>
  <c r="U156" i="1"/>
  <c r="M159" i="1"/>
  <c r="C158" i="1"/>
  <c r="F158" i="1" s="1"/>
  <c r="D157" i="1"/>
  <c r="G157" i="1" s="1"/>
  <c r="AI156" i="1" l="1"/>
  <c r="AJ155" i="1"/>
  <c r="AM155" i="1" s="1"/>
  <c r="AA156" i="1"/>
  <c r="AB155" i="1"/>
  <c r="AE155" i="1" s="1"/>
  <c r="S157" i="1"/>
  <c r="T156" i="1"/>
  <c r="W156" i="1" s="1"/>
  <c r="L159" i="1"/>
  <c r="O159" i="1" s="1"/>
  <c r="K160" i="1"/>
  <c r="AL156" i="1" l="1"/>
  <c r="AD156" i="1"/>
  <c r="V157" i="1"/>
  <c r="N160" i="1"/>
  <c r="M160" i="1" s="1"/>
  <c r="E158" i="1"/>
  <c r="AK156" i="1" l="1"/>
  <c r="AC156" i="1"/>
  <c r="U157" i="1"/>
  <c r="L160" i="1"/>
  <c r="O160" i="1" s="1"/>
  <c r="K161" i="1"/>
  <c r="D158" i="1"/>
  <c r="G158" i="1" s="1"/>
  <c r="C159" i="1"/>
  <c r="F159" i="1" s="1"/>
  <c r="AJ156" i="1" l="1"/>
  <c r="AM156" i="1" s="1"/>
  <c r="AI157" i="1"/>
  <c r="AB156" i="1"/>
  <c r="AE156" i="1" s="1"/>
  <c r="AA157" i="1"/>
  <c r="T157" i="1"/>
  <c r="W157" i="1" s="1"/>
  <c r="S158" i="1"/>
  <c r="N161" i="1"/>
  <c r="M161" i="1" s="1"/>
  <c r="AL157" i="1" l="1"/>
  <c r="AD157" i="1"/>
  <c r="V158" i="1"/>
  <c r="K162" i="1"/>
  <c r="L161" i="1"/>
  <c r="O161" i="1" s="1"/>
  <c r="E159" i="1"/>
  <c r="AK157" i="1" l="1"/>
  <c r="AC157" i="1"/>
  <c r="U158" i="1"/>
  <c r="N162" i="1"/>
  <c r="D159" i="1"/>
  <c r="G159" i="1" s="1"/>
  <c r="C160" i="1"/>
  <c r="F160" i="1" s="1"/>
  <c r="AI158" i="1" l="1"/>
  <c r="AJ157" i="1"/>
  <c r="AM157" i="1" s="1"/>
  <c r="AA158" i="1"/>
  <c r="AB157" i="1"/>
  <c r="AE157" i="1" s="1"/>
  <c r="T158" i="1"/>
  <c r="W158" i="1" s="1"/>
  <c r="S159" i="1"/>
  <c r="M162" i="1"/>
  <c r="E160" i="1"/>
  <c r="AL158" i="1" l="1"/>
  <c r="AD158" i="1"/>
  <c r="V159" i="1"/>
  <c r="K163" i="1"/>
  <c r="L162" i="1"/>
  <c r="O162" i="1" s="1"/>
  <c r="D160" i="1"/>
  <c r="G160" i="1" s="1"/>
  <c r="C161" i="1"/>
  <c r="F161" i="1" s="1"/>
  <c r="AK158" i="1" l="1"/>
  <c r="AC158" i="1"/>
  <c r="U159" i="1"/>
  <c r="N163" i="1"/>
  <c r="E161" i="1"/>
  <c r="AI159" i="1" l="1"/>
  <c r="AJ158" i="1"/>
  <c r="AM158" i="1" s="1"/>
  <c r="AA159" i="1"/>
  <c r="AB158" i="1"/>
  <c r="AE158" i="1" s="1"/>
  <c r="T159" i="1"/>
  <c r="W159" i="1" s="1"/>
  <c r="S160" i="1"/>
  <c r="M163" i="1"/>
  <c r="D161" i="1"/>
  <c r="G161" i="1" s="1"/>
  <c r="C162" i="1"/>
  <c r="F162" i="1" s="1"/>
  <c r="AL159" i="1" l="1"/>
  <c r="AD159" i="1"/>
  <c r="V160" i="1"/>
  <c r="K164" i="1"/>
  <c r="L163" i="1"/>
  <c r="O163" i="1" s="1"/>
  <c r="E162" i="1"/>
  <c r="AK159" i="1" l="1"/>
  <c r="AC159" i="1"/>
  <c r="U160" i="1"/>
  <c r="N164" i="1"/>
  <c r="C163" i="1"/>
  <c r="F163" i="1" s="1"/>
  <c r="D162" i="1"/>
  <c r="G162" i="1" s="1"/>
  <c r="AI160" i="1" l="1"/>
  <c r="AJ159" i="1"/>
  <c r="AM159" i="1" s="1"/>
  <c r="AA160" i="1"/>
  <c r="AB159" i="1"/>
  <c r="AE159" i="1" s="1"/>
  <c r="S161" i="1"/>
  <c r="T160" i="1"/>
  <c r="W160" i="1" s="1"/>
  <c r="M164" i="1"/>
  <c r="AL160" i="1" l="1"/>
  <c r="AD160" i="1"/>
  <c r="V161" i="1"/>
  <c r="K165" i="1"/>
  <c r="L164" i="1"/>
  <c r="O164" i="1" s="1"/>
  <c r="E163" i="1"/>
  <c r="AK160" i="1" l="1"/>
  <c r="AC160" i="1"/>
  <c r="U161" i="1"/>
  <c r="N165" i="1"/>
  <c r="D163" i="1"/>
  <c r="G163" i="1" s="1"/>
  <c r="C164" i="1"/>
  <c r="F164" i="1" s="1"/>
  <c r="AI161" i="1" l="1"/>
  <c r="AJ160" i="1"/>
  <c r="AM160" i="1" s="1"/>
  <c r="AA161" i="1"/>
  <c r="AB160" i="1"/>
  <c r="AE160" i="1" s="1"/>
  <c r="S162" i="1"/>
  <c r="T161" i="1"/>
  <c r="W161" i="1" s="1"/>
  <c r="M165" i="1"/>
  <c r="AL161" i="1" l="1"/>
  <c r="AD161" i="1"/>
  <c r="V162" i="1"/>
  <c r="L165" i="1"/>
  <c r="O165" i="1" s="1"/>
  <c r="K166" i="1"/>
  <c r="E164" i="1"/>
  <c r="AK161" i="1" l="1"/>
  <c r="AC161" i="1"/>
  <c r="U162" i="1"/>
  <c r="N166" i="1"/>
  <c r="C165" i="1"/>
  <c r="F165" i="1" s="1"/>
  <c r="D164" i="1"/>
  <c r="G164" i="1" s="1"/>
  <c r="AJ161" i="1" l="1"/>
  <c r="AM161" i="1" s="1"/>
  <c r="AI162" i="1"/>
  <c r="AA162" i="1"/>
  <c r="AB161" i="1"/>
  <c r="AE161" i="1" s="1"/>
  <c r="T162" i="1"/>
  <c r="W162" i="1" s="1"/>
  <c r="S163" i="1"/>
  <c r="M166" i="1"/>
  <c r="AL162" i="1" l="1"/>
  <c r="AD162" i="1"/>
  <c r="V163" i="1"/>
  <c r="L166" i="1"/>
  <c r="O166" i="1" s="1"/>
  <c r="K167" i="1"/>
  <c r="E165" i="1"/>
  <c r="AK162" i="1" l="1"/>
  <c r="AC162" i="1"/>
  <c r="U163" i="1"/>
  <c r="N167" i="1"/>
  <c r="D165" i="1"/>
  <c r="G165" i="1" s="1"/>
  <c r="C166" i="1"/>
  <c r="F166" i="1" s="1"/>
  <c r="AJ162" i="1" l="1"/>
  <c r="AM162" i="1" s="1"/>
  <c r="AI163" i="1"/>
  <c r="AB162" i="1"/>
  <c r="AE162" i="1" s="1"/>
  <c r="AA163" i="1"/>
  <c r="S164" i="1"/>
  <c r="T163" i="1"/>
  <c r="W163" i="1" s="1"/>
  <c r="M167" i="1"/>
  <c r="AL163" i="1" l="1"/>
  <c r="AD163" i="1"/>
  <c r="V164" i="1"/>
  <c r="K168" i="1"/>
  <c r="L167" i="1"/>
  <c r="O167" i="1" s="1"/>
  <c r="E166" i="1"/>
  <c r="AK163" i="1" l="1"/>
  <c r="AC163" i="1"/>
  <c r="U164" i="1"/>
  <c r="N168" i="1"/>
  <c r="D166" i="1"/>
  <c r="G166" i="1" s="1"/>
  <c r="C167" i="1"/>
  <c r="F167" i="1" s="1"/>
  <c r="AI164" i="1" l="1"/>
  <c r="AJ163" i="1"/>
  <c r="AM163" i="1" s="1"/>
  <c r="AA164" i="1"/>
  <c r="AB163" i="1"/>
  <c r="AE163" i="1" s="1"/>
  <c r="S165" i="1"/>
  <c r="T164" i="1"/>
  <c r="W164" i="1" s="1"/>
  <c r="M168" i="1"/>
  <c r="AL164" i="1" l="1"/>
  <c r="AD164" i="1"/>
  <c r="V165" i="1"/>
  <c r="K169" i="1"/>
  <c r="L168" i="1"/>
  <c r="O168" i="1" s="1"/>
  <c r="E167" i="1"/>
  <c r="AK164" i="1" l="1"/>
  <c r="AC164" i="1"/>
  <c r="U165" i="1"/>
  <c r="N169" i="1"/>
  <c r="M169" i="1" s="1"/>
  <c r="C168" i="1"/>
  <c r="F168" i="1" s="1"/>
  <c r="D167" i="1"/>
  <c r="G167" i="1" s="1"/>
  <c r="AJ164" i="1" l="1"/>
  <c r="AM164" i="1" s="1"/>
  <c r="AI165" i="1"/>
  <c r="AA165" i="1"/>
  <c r="AB164" i="1"/>
  <c r="AE164" i="1" s="1"/>
  <c r="T165" i="1"/>
  <c r="W165" i="1" s="1"/>
  <c r="S166" i="1"/>
  <c r="L169" i="1"/>
  <c r="O169" i="1" s="1"/>
  <c r="K170" i="1"/>
  <c r="N170" i="1" s="1"/>
  <c r="AL165" i="1" l="1"/>
  <c r="AD165" i="1"/>
  <c r="V166" i="1"/>
  <c r="M170" i="1"/>
  <c r="E168" i="1"/>
  <c r="AK165" i="1" l="1"/>
  <c r="AC165" i="1"/>
  <c r="U166" i="1"/>
  <c r="K171" i="1"/>
  <c r="L170" i="1"/>
  <c r="O170" i="1" s="1"/>
  <c r="C169" i="1"/>
  <c r="F169" i="1" s="1"/>
  <c r="D168" i="1"/>
  <c r="G168" i="1" s="1"/>
  <c r="AJ165" i="1" l="1"/>
  <c r="AM165" i="1" s="1"/>
  <c r="AI166" i="1"/>
  <c r="AB165" i="1"/>
  <c r="AE165" i="1" s="1"/>
  <c r="AA166" i="1"/>
  <c r="T166" i="1"/>
  <c r="W166" i="1" s="1"/>
  <c r="S167" i="1"/>
  <c r="N171" i="1"/>
  <c r="AL166" i="1" l="1"/>
  <c r="AD166" i="1"/>
  <c r="V167" i="1"/>
  <c r="M171" i="1"/>
  <c r="E169" i="1"/>
  <c r="AK166" i="1" l="1"/>
  <c r="AC166" i="1"/>
  <c r="U167" i="1"/>
  <c r="K172" i="1"/>
  <c r="L171" i="1"/>
  <c r="D169" i="1"/>
  <c r="G169" i="1" s="1"/>
  <c r="C170" i="1"/>
  <c r="F170" i="1" s="1"/>
  <c r="AI167" i="1" l="1"/>
  <c r="AJ166" i="1"/>
  <c r="AM166" i="1" s="1"/>
  <c r="AA167" i="1"/>
  <c r="AB166" i="1"/>
  <c r="AE166" i="1" s="1"/>
  <c r="S168" i="1"/>
  <c r="T167" i="1"/>
  <c r="W167" i="1" s="1"/>
  <c r="O171" i="1"/>
  <c r="N172" i="1"/>
  <c r="AL167" i="1" l="1"/>
  <c r="AD167" i="1"/>
  <c r="V168" i="1"/>
  <c r="M172" i="1"/>
  <c r="E170" i="1"/>
  <c r="AK167" i="1" l="1"/>
  <c r="AC167" i="1"/>
  <c r="U168" i="1"/>
  <c r="K173" i="1"/>
  <c r="L172" i="1"/>
  <c r="O172" i="1" s="1"/>
  <c r="D170" i="1"/>
  <c r="G170" i="1" s="1"/>
  <c r="C171" i="1"/>
  <c r="F171" i="1" s="1"/>
  <c r="AI168" i="1" l="1"/>
  <c r="AJ167" i="1"/>
  <c r="AM167" i="1" s="1"/>
  <c r="AA168" i="1"/>
  <c r="AB167" i="1"/>
  <c r="AE167" i="1" s="1"/>
  <c r="T168" i="1"/>
  <c r="W168" i="1" s="1"/>
  <c r="S169" i="1"/>
  <c r="N173" i="1"/>
  <c r="M173" i="1" s="1"/>
  <c r="AL168" i="1" l="1"/>
  <c r="AD168" i="1"/>
  <c r="V169" i="1"/>
  <c r="L173" i="1"/>
  <c r="O173" i="1" s="1"/>
  <c r="K174" i="1"/>
  <c r="E171" i="1"/>
  <c r="AK168" i="1" l="1"/>
  <c r="AC168" i="1"/>
  <c r="U169" i="1"/>
  <c r="N174" i="1"/>
  <c r="M174" i="1" s="1"/>
  <c r="C172" i="1"/>
  <c r="F172" i="1" s="1"/>
  <c r="D171" i="1"/>
  <c r="AI169" i="1" l="1"/>
  <c r="AJ168" i="1"/>
  <c r="AM168" i="1" s="1"/>
  <c r="AB168" i="1"/>
  <c r="AE168" i="1" s="1"/>
  <c r="AA169" i="1"/>
  <c r="S170" i="1"/>
  <c r="T169" i="1"/>
  <c r="W169" i="1" s="1"/>
  <c r="L174" i="1"/>
  <c r="O174" i="1" s="1"/>
  <c r="K175" i="1"/>
  <c r="G171" i="1"/>
  <c r="AL169" i="1" l="1"/>
  <c r="AD169" i="1"/>
  <c r="V170" i="1"/>
  <c r="N175" i="1"/>
  <c r="E172" i="1"/>
  <c r="AK169" i="1" l="1"/>
  <c r="AC169" i="1"/>
  <c r="U170" i="1"/>
  <c r="M175" i="1"/>
  <c r="C173" i="1"/>
  <c r="F173" i="1" s="1"/>
  <c r="D172" i="1"/>
  <c r="G172" i="1" s="1"/>
  <c r="AI170" i="1" l="1"/>
  <c r="AJ169" i="1"/>
  <c r="AM169" i="1" s="1"/>
  <c r="AA170" i="1"/>
  <c r="AB169" i="1"/>
  <c r="AE169" i="1" s="1"/>
  <c r="T170" i="1"/>
  <c r="W170" i="1" s="1"/>
  <c r="S171" i="1"/>
  <c r="K176" i="1"/>
  <c r="L175" i="1"/>
  <c r="O175" i="1" s="1"/>
  <c r="E173" i="1"/>
  <c r="AL170" i="1" l="1"/>
  <c r="AD170" i="1"/>
  <c r="V171" i="1"/>
  <c r="N176" i="1"/>
  <c r="D173" i="1"/>
  <c r="G173" i="1" s="1"/>
  <c r="C174" i="1"/>
  <c r="F174" i="1" s="1"/>
  <c r="AK170" i="1" l="1"/>
  <c r="AC170" i="1"/>
  <c r="U171" i="1"/>
  <c r="M176" i="1"/>
  <c r="E174" i="1"/>
  <c r="AJ170" i="1" l="1"/>
  <c r="AM170" i="1" s="1"/>
  <c r="AI171" i="1"/>
  <c r="AB170" i="1"/>
  <c r="AE170" i="1" s="1"/>
  <c r="AA171" i="1"/>
  <c r="S172" i="1"/>
  <c r="T171" i="1"/>
  <c r="W171" i="1" s="1"/>
  <c r="L176" i="1"/>
  <c r="O176" i="1" s="1"/>
  <c r="K177" i="1"/>
  <c r="D174" i="1"/>
  <c r="G174" i="1" s="1"/>
  <c r="C175" i="1"/>
  <c r="F175" i="1" s="1"/>
  <c r="AL171" i="1" l="1"/>
  <c r="AD171" i="1"/>
  <c r="V172" i="1"/>
  <c r="N177" i="1"/>
  <c r="AK171" i="1" l="1"/>
  <c r="AC171" i="1"/>
  <c r="U172" i="1"/>
  <c r="M177" i="1"/>
  <c r="E175" i="1"/>
  <c r="AI172" i="1" l="1"/>
  <c r="AJ171" i="1"/>
  <c r="AM171" i="1" s="1"/>
  <c r="AA172" i="1"/>
  <c r="AB171" i="1"/>
  <c r="AE171" i="1" s="1"/>
  <c r="S173" i="1"/>
  <c r="T172" i="1"/>
  <c r="W172" i="1" s="1"/>
  <c r="L177" i="1"/>
  <c r="O177" i="1" s="1"/>
  <c r="K178" i="1"/>
  <c r="C176" i="1"/>
  <c r="F176" i="1" s="1"/>
  <c r="D175" i="1"/>
  <c r="G175" i="1" s="1"/>
  <c r="AL172" i="1" l="1"/>
  <c r="AD172" i="1"/>
  <c r="V173" i="1"/>
  <c r="N178" i="1"/>
  <c r="E176" i="1"/>
  <c r="AK172" i="1" l="1"/>
  <c r="AC172" i="1"/>
  <c r="U173" i="1"/>
  <c r="M178" i="1"/>
  <c r="C177" i="1"/>
  <c r="F177" i="1" s="1"/>
  <c r="D176" i="1"/>
  <c r="G176" i="1" s="1"/>
  <c r="AI173" i="1" l="1"/>
  <c r="AJ172" i="1"/>
  <c r="AM172" i="1" s="1"/>
  <c r="AA173" i="1"/>
  <c r="AB172" i="1"/>
  <c r="AE172" i="1" s="1"/>
  <c r="T173" i="1"/>
  <c r="W173" i="1" s="1"/>
  <c r="S174" i="1"/>
  <c r="K179" i="1"/>
  <c r="L178" i="1"/>
  <c r="O178" i="1" s="1"/>
  <c r="AL173" i="1" l="1"/>
  <c r="AD173" i="1"/>
  <c r="V174" i="1"/>
  <c r="N179" i="1"/>
  <c r="M179" i="1" s="1"/>
  <c r="E177" i="1"/>
  <c r="AK173" i="1" l="1"/>
  <c r="AC173" i="1"/>
  <c r="U174" i="1"/>
  <c r="K180" i="1"/>
  <c r="L179" i="1"/>
  <c r="O179" i="1" s="1"/>
  <c r="D177" i="1"/>
  <c r="G177" i="1" s="1"/>
  <c r="C178" i="1"/>
  <c r="F178" i="1" s="1"/>
  <c r="AJ173" i="1" l="1"/>
  <c r="AM173" i="1" s="1"/>
  <c r="AI174" i="1"/>
  <c r="AA174" i="1"/>
  <c r="AB173" i="1"/>
  <c r="AE173" i="1" s="1"/>
  <c r="T174" i="1"/>
  <c r="W174" i="1" s="1"/>
  <c r="S175" i="1"/>
  <c r="N180" i="1"/>
  <c r="M180" i="1" s="1"/>
  <c r="AL174" i="1" l="1"/>
  <c r="AD174" i="1"/>
  <c r="V175" i="1"/>
  <c r="L180" i="1"/>
  <c r="O180" i="1" s="1"/>
  <c r="K181" i="1"/>
  <c r="N181" i="1" s="1"/>
  <c r="E178" i="1"/>
  <c r="AK174" i="1" l="1"/>
  <c r="AC174" i="1"/>
  <c r="U175" i="1"/>
  <c r="M181" i="1"/>
  <c r="D178" i="1"/>
  <c r="G178" i="1" s="1"/>
  <c r="C179" i="1"/>
  <c r="F179" i="1" s="1"/>
  <c r="AJ174" i="1" l="1"/>
  <c r="AM174" i="1" s="1"/>
  <c r="AI175" i="1"/>
  <c r="AB174" i="1"/>
  <c r="AE174" i="1" s="1"/>
  <c r="AA175" i="1"/>
  <c r="T175" i="1"/>
  <c r="W175" i="1" s="1"/>
  <c r="S176" i="1"/>
  <c r="L181" i="1"/>
  <c r="O181" i="1" s="1"/>
  <c r="K182" i="1"/>
  <c r="AL175" i="1" l="1"/>
  <c r="AD175" i="1"/>
  <c r="V176" i="1"/>
  <c r="N182" i="1"/>
  <c r="E179" i="1"/>
  <c r="AK175" i="1" l="1"/>
  <c r="AC175" i="1"/>
  <c r="U176" i="1"/>
  <c r="M182" i="1"/>
  <c r="C180" i="1"/>
  <c r="F180" i="1" s="1"/>
  <c r="D179" i="1"/>
  <c r="G179" i="1" s="1"/>
  <c r="AI176" i="1" l="1"/>
  <c r="AJ175" i="1"/>
  <c r="AM175" i="1" s="1"/>
  <c r="AA176" i="1"/>
  <c r="AB175" i="1"/>
  <c r="AE175" i="1" s="1"/>
  <c r="S177" i="1"/>
  <c r="T176" i="1"/>
  <c r="W176" i="1" s="1"/>
  <c r="K183" i="1"/>
  <c r="L182" i="1"/>
  <c r="O182" i="1" s="1"/>
  <c r="E180" i="1"/>
  <c r="AL176" i="1" l="1"/>
  <c r="AD176" i="1"/>
  <c r="V177" i="1"/>
  <c r="N183" i="1"/>
  <c r="M183" i="1" s="1"/>
  <c r="D180" i="1"/>
  <c r="G180" i="1" s="1"/>
  <c r="C181" i="1"/>
  <c r="F181" i="1" s="1"/>
  <c r="AK176" i="1" l="1"/>
  <c r="AC176" i="1"/>
  <c r="U177" i="1"/>
  <c r="L183" i="1"/>
  <c r="O183" i="1" s="1"/>
  <c r="K184" i="1"/>
  <c r="AJ176" i="1" l="1"/>
  <c r="AM176" i="1" s="1"/>
  <c r="AI177" i="1"/>
  <c r="AB176" i="1"/>
  <c r="AE176" i="1" s="1"/>
  <c r="AA177" i="1"/>
  <c r="S178" i="1"/>
  <c r="T177" i="1"/>
  <c r="W177" i="1" s="1"/>
  <c r="N184" i="1"/>
  <c r="M184" i="1" s="1"/>
  <c r="E181" i="1"/>
  <c r="AL177" i="1" l="1"/>
  <c r="AD177" i="1"/>
  <c r="V178" i="1"/>
  <c r="L184" i="1"/>
  <c r="O184" i="1" s="1"/>
  <c r="K185" i="1"/>
  <c r="N185" i="1" s="1"/>
  <c r="D181" i="1"/>
  <c r="G181" i="1" s="1"/>
  <c r="C182" i="1"/>
  <c r="F182" i="1" s="1"/>
  <c r="AK177" i="1" l="1"/>
  <c r="AC177" i="1"/>
  <c r="U178" i="1"/>
  <c r="M185" i="1"/>
  <c r="E182" i="1"/>
  <c r="AI178" i="1" l="1"/>
  <c r="AJ177" i="1"/>
  <c r="AM177" i="1" s="1"/>
  <c r="AB177" i="1"/>
  <c r="AE177" i="1" s="1"/>
  <c r="AA178" i="1"/>
  <c r="T178" i="1"/>
  <c r="W178" i="1" s="1"/>
  <c r="S179" i="1"/>
  <c r="K186" i="1"/>
  <c r="L185" i="1"/>
  <c r="O185" i="1" s="1"/>
  <c r="D182" i="1"/>
  <c r="G182" i="1" s="1"/>
  <c r="C183" i="1"/>
  <c r="F183" i="1" s="1"/>
  <c r="AL178" i="1" l="1"/>
  <c r="AD178" i="1"/>
  <c r="V179" i="1"/>
  <c r="N186" i="1"/>
  <c r="E183" i="1"/>
  <c r="AK178" i="1" l="1"/>
  <c r="AC178" i="1"/>
  <c r="U179" i="1"/>
  <c r="M186" i="1"/>
  <c r="C184" i="1"/>
  <c r="F184" i="1" s="1"/>
  <c r="D183" i="1"/>
  <c r="G183" i="1" s="1"/>
  <c r="AI179" i="1" l="1"/>
  <c r="AJ178" i="1"/>
  <c r="AM178" i="1" s="1"/>
  <c r="AA179" i="1"/>
  <c r="AB178" i="1"/>
  <c r="AE178" i="1" s="1"/>
  <c r="T179" i="1"/>
  <c r="W179" i="1" s="1"/>
  <c r="S180" i="1"/>
  <c r="L186" i="1"/>
  <c r="O186" i="1" s="1"/>
  <c r="K187" i="1"/>
  <c r="AL179" i="1" l="1"/>
  <c r="AD179" i="1"/>
  <c r="V180" i="1"/>
  <c r="N187" i="1"/>
  <c r="E184" i="1"/>
  <c r="AK179" i="1" l="1"/>
  <c r="AC179" i="1"/>
  <c r="U180" i="1"/>
  <c r="M187" i="1"/>
  <c r="D184" i="1"/>
  <c r="G184" i="1" s="1"/>
  <c r="C185" i="1"/>
  <c r="F185" i="1" s="1"/>
  <c r="AI180" i="1" l="1"/>
  <c r="AJ179" i="1"/>
  <c r="AM179" i="1" s="1"/>
  <c r="AA180" i="1"/>
  <c r="AB179" i="1"/>
  <c r="AE179" i="1" s="1"/>
  <c r="S181" i="1"/>
  <c r="T180" i="1"/>
  <c r="W180" i="1" s="1"/>
  <c r="K188" i="1"/>
  <c r="L187" i="1"/>
  <c r="O187" i="1" s="1"/>
  <c r="AL180" i="1" l="1"/>
  <c r="AD180" i="1"/>
  <c r="V181" i="1"/>
  <c r="N188" i="1"/>
  <c r="E185" i="1"/>
  <c r="AK180" i="1" l="1"/>
  <c r="AC180" i="1"/>
  <c r="U181" i="1"/>
  <c r="M188" i="1"/>
  <c r="C186" i="1"/>
  <c r="F186" i="1" s="1"/>
  <c r="D185" i="1"/>
  <c r="G185" i="1" s="1"/>
  <c r="AI181" i="1" l="1"/>
  <c r="AJ180" i="1"/>
  <c r="AM180" i="1" s="1"/>
  <c r="AA181" i="1"/>
  <c r="AB180" i="1"/>
  <c r="AE180" i="1" s="1"/>
  <c r="T181" i="1"/>
  <c r="W181" i="1" s="1"/>
  <c r="S182" i="1"/>
  <c r="L188" i="1"/>
  <c r="O188" i="1" s="1"/>
  <c r="K189" i="1"/>
  <c r="AL181" i="1" l="1"/>
  <c r="AD181" i="1"/>
  <c r="V182" i="1"/>
  <c r="N189" i="1"/>
  <c r="E186" i="1"/>
  <c r="AK181" i="1" l="1"/>
  <c r="AC181" i="1"/>
  <c r="U182" i="1"/>
  <c r="M189" i="1"/>
  <c r="D186" i="1"/>
  <c r="G186" i="1" s="1"/>
  <c r="C187" i="1"/>
  <c r="F187" i="1" s="1"/>
  <c r="AI182" i="1" l="1"/>
  <c r="AJ181" i="1"/>
  <c r="AM181" i="1" s="1"/>
  <c r="AA182" i="1"/>
  <c r="AB181" i="1"/>
  <c r="AE181" i="1" s="1"/>
  <c r="T182" i="1"/>
  <c r="W182" i="1" s="1"/>
  <c r="S183" i="1"/>
  <c r="K190" i="1"/>
  <c r="L189" i="1"/>
  <c r="O189" i="1" s="1"/>
  <c r="E187" i="1"/>
  <c r="AL182" i="1" l="1"/>
  <c r="AD182" i="1"/>
  <c r="V183" i="1"/>
  <c r="N190" i="1"/>
  <c r="C188" i="1"/>
  <c r="F188" i="1" s="1"/>
  <c r="D187" i="1"/>
  <c r="G187" i="1" s="1"/>
  <c r="M190" i="1" l="1"/>
  <c r="M92" i="1" s="1"/>
  <c r="N92" i="1"/>
  <c r="AK182" i="1"/>
  <c r="AC182" i="1"/>
  <c r="U183" i="1"/>
  <c r="E188" i="1"/>
  <c r="L190" i="1" l="1"/>
  <c r="O190" i="1" s="1"/>
  <c r="O92" i="1" s="1"/>
  <c r="K191" i="1"/>
  <c r="N191" i="1" s="1"/>
  <c r="M191" i="1" s="1"/>
  <c r="AJ182" i="1"/>
  <c r="AM182" i="1" s="1"/>
  <c r="AI183" i="1"/>
  <c r="AB182" i="1"/>
  <c r="AE182" i="1" s="1"/>
  <c r="AA183" i="1"/>
  <c r="S184" i="1"/>
  <c r="T183" i="1"/>
  <c r="W183" i="1" s="1"/>
  <c r="D188" i="1"/>
  <c r="G188" i="1" s="1"/>
  <c r="C189" i="1"/>
  <c r="F189" i="1" s="1"/>
  <c r="L92" i="1" l="1"/>
  <c r="AL183" i="1"/>
  <c r="AD183" i="1"/>
  <c r="V184" i="1"/>
  <c r="L191" i="1"/>
  <c r="O191" i="1" s="1"/>
  <c r="K192" i="1"/>
  <c r="N192" i="1" s="1"/>
  <c r="E189" i="1"/>
  <c r="AK183" i="1" l="1"/>
  <c r="AC183" i="1"/>
  <c r="U184" i="1"/>
  <c r="M192" i="1"/>
  <c r="D189" i="1"/>
  <c r="G189" i="1" s="1"/>
  <c r="C190" i="1"/>
  <c r="F190" i="1" s="1"/>
  <c r="AI184" i="1" l="1"/>
  <c r="AJ183" i="1"/>
  <c r="AM183" i="1" s="1"/>
  <c r="AA184" i="1"/>
  <c r="AB183" i="1"/>
  <c r="AE183" i="1" s="1"/>
  <c r="T184" i="1"/>
  <c r="W184" i="1" s="1"/>
  <c r="S185" i="1"/>
  <c r="K193" i="1"/>
  <c r="L192" i="1"/>
  <c r="O192" i="1" s="1"/>
  <c r="E190" i="1" l="1"/>
  <c r="E92" i="1" s="1"/>
  <c r="F92" i="1"/>
  <c r="AL184" i="1"/>
  <c r="AD184" i="1"/>
  <c r="V185" i="1"/>
  <c r="N193" i="1"/>
  <c r="D190" i="1" l="1"/>
  <c r="G190" i="1" s="1"/>
  <c r="G92" i="1" s="1"/>
  <c r="C191" i="1"/>
  <c r="F191" i="1" s="1"/>
  <c r="AK184" i="1"/>
  <c r="AC184" i="1"/>
  <c r="U185" i="1"/>
  <c r="M193" i="1"/>
  <c r="D92" i="1" l="1"/>
  <c r="E191" i="1"/>
  <c r="D191" i="1" s="1"/>
  <c r="G191" i="1" s="1"/>
  <c r="AI185" i="1"/>
  <c r="AJ184" i="1"/>
  <c r="AM184" i="1" s="1"/>
  <c r="AA185" i="1"/>
  <c r="AB184" i="1"/>
  <c r="AE184" i="1" s="1"/>
  <c r="S186" i="1"/>
  <c r="T185" i="1"/>
  <c r="W185" i="1" s="1"/>
  <c r="L193" i="1"/>
  <c r="O193" i="1" s="1"/>
  <c r="K194" i="1"/>
  <c r="C192" i="1" l="1"/>
  <c r="F192" i="1" s="1"/>
  <c r="AL185" i="1"/>
  <c r="AD185" i="1"/>
  <c r="V186" i="1"/>
  <c r="N194" i="1"/>
  <c r="AK185" i="1" l="1"/>
  <c r="AC185" i="1"/>
  <c r="U186" i="1"/>
  <c r="M194" i="1"/>
  <c r="E192" i="1" l="1"/>
  <c r="AJ185" i="1"/>
  <c r="AM185" i="1" s="1"/>
  <c r="AI186" i="1"/>
  <c r="AB185" i="1"/>
  <c r="AE185" i="1" s="1"/>
  <c r="AA186" i="1"/>
  <c r="T186" i="1"/>
  <c r="W186" i="1" s="1"/>
  <c r="S187" i="1"/>
  <c r="L194" i="1"/>
  <c r="O194" i="1" s="1"/>
  <c r="K195" i="1"/>
  <c r="D192" i="1" l="1"/>
  <c r="G192" i="1" s="1"/>
  <c r="C193" i="1"/>
  <c r="F193" i="1" s="1"/>
  <c r="AL186" i="1"/>
  <c r="AD186" i="1"/>
  <c r="V187" i="1"/>
  <c r="N195" i="1"/>
  <c r="E193" i="1" l="1"/>
  <c r="AK186" i="1"/>
  <c r="AC186" i="1"/>
  <c r="U187" i="1"/>
  <c r="M195" i="1"/>
  <c r="C194" i="1" l="1"/>
  <c r="F194" i="1" s="1"/>
  <c r="D193" i="1"/>
  <c r="G193" i="1" s="1"/>
  <c r="AI187" i="1"/>
  <c r="AJ186" i="1"/>
  <c r="AM186" i="1" s="1"/>
  <c r="AA187" i="1"/>
  <c r="AB186" i="1"/>
  <c r="AE186" i="1" s="1"/>
  <c r="S188" i="1"/>
  <c r="T187" i="1"/>
  <c r="W187" i="1" s="1"/>
  <c r="K196" i="1"/>
  <c r="L195" i="1"/>
  <c r="O195" i="1" s="1"/>
  <c r="E194" i="1" l="1"/>
  <c r="AL187" i="1"/>
  <c r="AD187" i="1"/>
  <c r="V188" i="1"/>
  <c r="N196" i="1"/>
  <c r="M196" i="1" s="1"/>
  <c r="D194" i="1" l="1"/>
  <c r="G194" i="1" s="1"/>
  <c r="C195" i="1"/>
  <c r="F195" i="1" s="1"/>
  <c r="AK187" i="1"/>
  <c r="AC187" i="1"/>
  <c r="U188" i="1"/>
  <c r="K197" i="1"/>
  <c r="L196" i="1"/>
  <c r="O196" i="1" s="1"/>
  <c r="E195" i="1" l="1"/>
  <c r="AI188" i="1"/>
  <c r="AJ187" i="1"/>
  <c r="AM187" i="1" s="1"/>
  <c r="AA188" i="1"/>
  <c r="AB187" i="1"/>
  <c r="AE187" i="1" s="1"/>
  <c r="T188" i="1"/>
  <c r="W188" i="1" s="1"/>
  <c r="S189" i="1"/>
  <c r="N197" i="1"/>
  <c r="D195" i="1" l="1"/>
  <c r="G195" i="1" s="1"/>
  <c r="C196" i="1"/>
  <c r="F196" i="1" s="1"/>
  <c r="AL188" i="1"/>
  <c r="AD188" i="1"/>
  <c r="V189" i="1"/>
  <c r="M197" i="1"/>
  <c r="E196" i="1" l="1"/>
  <c r="AK188" i="1"/>
  <c r="AC188" i="1"/>
  <c r="U189" i="1"/>
  <c r="K198" i="1"/>
  <c r="L197" i="1"/>
  <c r="O197" i="1" s="1"/>
  <c r="D196" i="1" l="1"/>
  <c r="G196" i="1" s="1"/>
  <c r="C197" i="1"/>
  <c r="F197" i="1" s="1"/>
  <c r="AJ188" i="1"/>
  <c r="AM188" i="1" s="1"/>
  <c r="AI189" i="1"/>
  <c r="AB188" i="1"/>
  <c r="AE188" i="1" s="1"/>
  <c r="AA189" i="1"/>
  <c r="S190" i="1"/>
  <c r="T189" i="1"/>
  <c r="W189" i="1" s="1"/>
  <c r="N198" i="1"/>
  <c r="M198" i="1" s="1"/>
  <c r="E197" i="1" l="1"/>
  <c r="AL189" i="1"/>
  <c r="AD189" i="1"/>
  <c r="V190" i="1"/>
  <c r="V92" i="1" s="1"/>
  <c r="K199" i="1"/>
  <c r="L198" i="1"/>
  <c r="O198" i="1" s="1"/>
  <c r="D197" i="1" l="1"/>
  <c r="G197" i="1" s="1"/>
  <c r="C198" i="1"/>
  <c r="F198" i="1" s="1"/>
  <c r="AK189" i="1"/>
  <c r="AC189" i="1"/>
  <c r="U190" i="1"/>
  <c r="U92" i="1" s="1"/>
  <c r="N199" i="1"/>
  <c r="E198" i="1" l="1"/>
  <c r="AI190" i="1"/>
  <c r="AJ189" i="1"/>
  <c r="AM189" i="1" s="1"/>
  <c r="AB189" i="1"/>
  <c r="AE189" i="1" s="1"/>
  <c r="AA190" i="1"/>
  <c r="T190" i="1"/>
  <c r="S191" i="1"/>
  <c r="M199" i="1"/>
  <c r="C199" i="1" l="1"/>
  <c r="F199" i="1" s="1"/>
  <c r="D198" i="1"/>
  <c r="G198" i="1" s="1"/>
  <c r="W190" i="1"/>
  <c r="W92" i="1" s="1"/>
  <c r="T92" i="1"/>
  <c r="AL190" i="1"/>
  <c r="AL92" i="1" s="1"/>
  <c r="AD190" i="1"/>
  <c r="AD92" i="1" s="1"/>
  <c r="V191" i="1"/>
  <c r="K200" i="1"/>
  <c r="L199" i="1"/>
  <c r="O199" i="1" s="1"/>
  <c r="E199" i="1" l="1"/>
  <c r="AK190" i="1"/>
  <c r="AK92" i="1" s="1"/>
  <c r="AC190" i="1"/>
  <c r="AC92" i="1" s="1"/>
  <c r="U191" i="1"/>
  <c r="N200" i="1"/>
  <c r="C200" i="1" l="1"/>
  <c r="F200" i="1" s="1"/>
  <c r="D199" i="1"/>
  <c r="G199" i="1" s="1"/>
  <c r="M200" i="1"/>
  <c r="M93" i="1" s="1"/>
  <c r="N93" i="1"/>
  <c r="AI191" i="1"/>
  <c r="AJ190" i="1"/>
  <c r="AA191" i="1"/>
  <c r="AB190" i="1"/>
  <c r="T191" i="1"/>
  <c r="W191" i="1" s="1"/>
  <c r="S192" i="1"/>
  <c r="F93" i="1" l="1"/>
  <c r="E200" i="1"/>
  <c r="K201" i="1"/>
  <c r="N201" i="1" s="1"/>
  <c r="M201" i="1" s="1"/>
  <c r="L200" i="1"/>
  <c r="O200" i="1" s="1"/>
  <c r="O93" i="1" s="1"/>
  <c r="AM190" i="1"/>
  <c r="AM92" i="1" s="1"/>
  <c r="AJ92" i="1"/>
  <c r="AE190" i="1"/>
  <c r="AE92" i="1" s="1"/>
  <c r="AB92" i="1"/>
  <c r="AL191" i="1"/>
  <c r="AD191" i="1"/>
  <c r="V192" i="1"/>
  <c r="E93" i="1" l="1"/>
  <c r="C201" i="1"/>
  <c r="F201" i="1" s="1"/>
  <c r="D200" i="1"/>
  <c r="L93" i="1"/>
  <c r="AK191" i="1"/>
  <c r="AC191" i="1"/>
  <c r="U192" i="1"/>
  <c r="L201" i="1"/>
  <c r="O201" i="1" s="1"/>
  <c r="K202" i="1"/>
  <c r="N202" i="1" s="1"/>
  <c r="E201" i="1" l="1"/>
  <c r="D93" i="1"/>
  <c r="G200" i="1"/>
  <c r="G93" i="1" s="1"/>
  <c r="AI192" i="1"/>
  <c r="AJ191" i="1"/>
  <c r="AM191" i="1" s="1"/>
  <c r="AA192" i="1"/>
  <c r="AB191" i="1"/>
  <c r="AE191" i="1" s="1"/>
  <c r="T192" i="1"/>
  <c r="W192" i="1" s="1"/>
  <c r="S193" i="1"/>
  <c r="M202" i="1"/>
  <c r="D201" i="1"/>
  <c r="G201" i="1" s="1"/>
  <c r="C202" i="1"/>
  <c r="F202" i="1" s="1"/>
  <c r="AL192" i="1" l="1"/>
  <c r="AD192" i="1"/>
  <c r="V193" i="1"/>
  <c r="K203" i="1"/>
  <c r="L202" i="1"/>
  <c r="O202" i="1" s="1"/>
  <c r="E202" i="1"/>
  <c r="AK192" i="1" l="1"/>
  <c r="AC192" i="1"/>
  <c r="U193" i="1"/>
  <c r="N203" i="1"/>
  <c r="M203" i="1" s="1"/>
  <c r="D202" i="1"/>
  <c r="G202" i="1" s="1"/>
  <c r="C203" i="1"/>
  <c r="F203" i="1" s="1"/>
  <c r="AI193" i="1" l="1"/>
  <c r="AJ192" i="1"/>
  <c r="AM192" i="1" s="1"/>
  <c r="AA193" i="1"/>
  <c r="AB192" i="1"/>
  <c r="AE192" i="1" s="1"/>
  <c r="S194" i="1"/>
  <c r="T193" i="1"/>
  <c r="W193" i="1" s="1"/>
  <c r="K204" i="1"/>
  <c r="N204" i="1" s="1"/>
  <c r="L203" i="1"/>
  <c r="O203" i="1" s="1"/>
  <c r="E203" i="1"/>
  <c r="AL193" i="1" l="1"/>
  <c r="AD193" i="1"/>
  <c r="V194" i="1"/>
  <c r="M204" i="1"/>
  <c r="C204" i="1"/>
  <c r="F204" i="1" s="1"/>
  <c r="D203" i="1"/>
  <c r="G203" i="1" s="1"/>
  <c r="AK193" i="1" l="1"/>
  <c r="AC193" i="1"/>
  <c r="U194" i="1"/>
  <c r="L204" i="1"/>
  <c r="O204" i="1" s="1"/>
  <c r="K205" i="1"/>
  <c r="AI194" i="1" l="1"/>
  <c r="AJ193" i="1"/>
  <c r="AM193" i="1" s="1"/>
  <c r="AA194" i="1"/>
  <c r="AB193" i="1"/>
  <c r="AE193" i="1" s="1"/>
  <c r="T194" i="1"/>
  <c r="W194" i="1" s="1"/>
  <c r="S195" i="1"/>
  <c r="N205" i="1"/>
  <c r="E204" i="1"/>
  <c r="AL194" i="1" l="1"/>
  <c r="AD194" i="1"/>
  <c r="V195" i="1"/>
  <c r="M205" i="1"/>
  <c r="C205" i="1"/>
  <c r="F205" i="1" s="1"/>
  <c r="D204" i="1"/>
  <c r="G204" i="1" s="1"/>
  <c r="AK194" i="1" l="1"/>
  <c r="AC194" i="1"/>
  <c r="U195" i="1"/>
  <c r="K206" i="1"/>
  <c r="L205" i="1"/>
  <c r="O205" i="1" s="1"/>
  <c r="AJ194" i="1" l="1"/>
  <c r="AM194" i="1" s="1"/>
  <c r="AI195" i="1"/>
  <c r="AB194" i="1"/>
  <c r="AE194" i="1" s="1"/>
  <c r="AA195" i="1"/>
  <c r="S196" i="1"/>
  <c r="T195" i="1"/>
  <c r="W195" i="1" s="1"/>
  <c r="N206" i="1"/>
  <c r="M206" i="1" s="1"/>
  <c r="E205" i="1"/>
  <c r="AL195" i="1" l="1"/>
  <c r="AD195" i="1"/>
  <c r="V196" i="1"/>
  <c r="K207" i="1"/>
  <c r="N207" i="1" s="1"/>
  <c r="L206" i="1"/>
  <c r="O206" i="1" s="1"/>
  <c r="D205" i="1"/>
  <c r="G205" i="1" s="1"/>
  <c r="C206" i="1"/>
  <c r="F206" i="1" s="1"/>
  <c r="AK195" i="1" l="1"/>
  <c r="AC195" i="1"/>
  <c r="U196" i="1"/>
  <c r="M207" i="1"/>
  <c r="E206" i="1"/>
  <c r="AI196" i="1" l="1"/>
  <c r="AJ195" i="1"/>
  <c r="AM195" i="1" s="1"/>
  <c r="AA196" i="1"/>
  <c r="AB195" i="1"/>
  <c r="AE195" i="1" s="1"/>
  <c r="S197" i="1"/>
  <c r="T196" i="1"/>
  <c r="W196" i="1" s="1"/>
  <c r="L207" i="1"/>
  <c r="O207" i="1" s="1"/>
  <c r="K208" i="1"/>
  <c r="N208" i="1" s="1"/>
  <c r="D206" i="1"/>
  <c r="G206" i="1" s="1"/>
  <c r="C207" i="1"/>
  <c r="F207" i="1" s="1"/>
  <c r="AL196" i="1" l="1"/>
  <c r="AD196" i="1"/>
  <c r="V197" i="1"/>
  <c r="M208" i="1"/>
  <c r="E207" i="1"/>
  <c r="AK196" i="1" l="1"/>
  <c r="AC196" i="1"/>
  <c r="U197" i="1"/>
  <c r="K209" i="1"/>
  <c r="L208" i="1"/>
  <c r="O208" i="1" s="1"/>
  <c r="D207" i="1"/>
  <c r="G207" i="1" s="1"/>
  <c r="C208" i="1"/>
  <c r="F208" i="1" s="1"/>
  <c r="AJ196" i="1" l="1"/>
  <c r="AM196" i="1" s="1"/>
  <c r="AI197" i="1"/>
  <c r="AA197" i="1"/>
  <c r="AB196" i="1"/>
  <c r="AE196" i="1" s="1"/>
  <c r="T197" i="1"/>
  <c r="W197" i="1" s="1"/>
  <c r="S198" i="1"/>
  <c r="N209" i="1"/>
  <c r="E208" i="1"/>
  <c r="AL197" i="1" l="1"/>
  <c r="AD197" i="1"/>
  <c r="V198" i="1"/>
  <c r="M209" i="1"/>
  <c r="C209" i="1"/>
  <c r="F209" i="1" s="1"/>
  <c r="D208" i="1"/>
  <c r="G208" i="1" s="1"/>
  <c r="AK197" i="1" l="1"/>
  <c r="AC197" i="1"/>
  <c r="U198" i="1"/>
  <c r="K210" i="1"/>
  <c r="L209" i="1"/>
  <c r="O209" i="1" s="1"/>
  <c r="E209" i="1"/>
  <c r="AJ197" i="1" l="1"/>
  <c r="AM197" i="1" s="1"/>
  <c r="AI198" i="1"/>
  <c r="AB197" i="1"/>
  <c r="AE197" i="1" s="1"/>
  <c r="AA198" i="1"/>
  <c r="T198" i="1"/>
  <c r="W198" i="1" s="1"/>
  <c r="S199" i="1"/>
  <c r="N210" i="1"/>
  <c r="N94" i="1" s="1"/>
  <c r="D209" i="1"/>
  <c r="G209" i="1" s="1"/>
  <c r="C210" i="1"/>
  <c r="F210" i="1" s="1"/>
  <c r="AL198" i="1" l="1"/>
  <c r="AD198" i="1"/>
  <c r="V199" i="1"/>
  <c r="M210" i="1"/>
  <c r="M94" i="1" s="1"/>
  <c r="E210" i="1" l="1"/>
  <c r="E94" i="1" s="1"/>
  <c r="F94" i="1"/>
  <c r="AK198" i="1"/>
  <c r="AC198" i="1"/>
  <c r="U199" i="1"/>
  <c r="K211" i="1"/>
  <c r="L210" i="1"/>
  <c r="D210" i="1"/>
  <c r="C211" i="1"/>
  <c r="F211" i="1" s="1"/>
  <c r="O210" i="1" l="1"/>
  <c r="O94" i="1" s="1"/>
  <c r="L94" i="1"/>
  <c r="G210" i="1"/>
  <c r="G94" i="1" s="1"/>
  <c r="D94" i="1"/>
  <c r="AI199" i="1"/>
  <c r="AJ198" i="1"/>
  <c r="AM198" i="1" s="1"/>
  <c r="AA199" i="1"/>
  <c r="AB198" i="1"/>
  <c r="AE198" i="1" s="1"/>
  <c r="S200" i="1"/>
  <c r="T199" i="1"/>
  <c r="W199" i="1" s="1"/>
  <c r="N211" i="1"/>
  <c r="E211" i="1"/>
  <c r="AL199" i="1" l="1"/>
  <c r="AD199" i="1"/>
  <c r="V200" i="1"/>
  <c r="V93" i="1" s="1"/>
  <c r="M211" i="1"/>
  <c r="D211" i="1"/>
  <c r="G211" i="1" s="1"/>
  <c r="C212" i="1"/>
  <c r="F212" i="1" s="1"/>
  <c r="AK199" i="1" l="1"/>
  <c r="AC199" i="1"/>
  <c r="U200" i="1"/>
  <c r="U93" i="1" s="1"/>
  <c r="L211" i="1"/>
  <c r="O211" i="1" s="1"/>
  <c r="K212" i="1"/>
  <c r="E212" i="1"/>
  <c r="AI200" i="1" l="1"/>
  <c r="AJ199" i="1"/>
  <c r="AM199" i="1" s="1"/>
  <c r="AA200" i="1"/>
  <c r="AB199" i="1"/>
  <c r="AE199" i="1" s="1"/>
  <c r="T200" i="1"/>
  <c r="S201" i="1"/>
  <c r="N212" i="1"/>
  <c r="D212" i="1"/>
  <c r="G212" i="1" s="1"/>
  <c r="C213" i="1"/>
  <c r="F213" i="1" s="1"/>
  <c r="W200" i="1" l="1"/>
  <c r="W93" i="1" s="1"/>
  <c r="T93" i="1"/>
  <c r="AL200" i="1"/>
  <c r="AL93" i="1" s="1"/>
  <c r="AD200" i="1"/>
  <c r="AD93" i="1" s="1"/>
  <c r="V201" i="1"/>
  <c r="M212" i="1"/>
  <c r="E213" i="1"/>
  <c r="AK200" i="1" l="1"/>
  <c r="AK93" i="1" s="1"/>
  <c r="AC200" i="1"/>
  <c r="AC93" i="1" s="1"/>
  <c r="U201" i="1"/>
  <c r="K213" i="1"/>
  <c r="L212" i="1"/>
  <c r="O212" i="1" s="1"/>
  <c r="D213" i="1"/>
  <c r="G213" i="1" s="1"/>
  <c r="C214" i="1"/>
  <c r="F214" i="1" s="1"/>
  <c r="AI201" i="1" l="1"/>
  <c r="AJ200" i="1"/>
  <c r="AB200" i="1"/>
  <c r="AA201" i="1"/>
  <c r="T201" i="1"/>
  <c r="W201" i="1" s="1"/>
  <c r="S202" i="1"/>
  <c r="N213" i="1"/>
  <c r="AE200" i="1" l="1"/>
  <c r="AE93" i="1" s="1"/>
  <c r="AB93" i="1"/>
  <c r="AM200" i="1"/>
  <c r="AM93" i="1" s="1"/>
  <c r="AJ93" i="1"/>
  <c r="AL201" i="1"/>
  <c r="AD201" i="1"/>
  <c r="V202" i="1"/>
  <c r="M213" i="1"/>
  <c r="E214" i="1"/>
  <c r="AK201" i="1" l="1"/>
  <c r="AC201" i="1"/>
  <c r="U202" i="1"/>
  <c r="L213" i="1"/>
  <c r="O213" i="1" s="1"/>
  <c r="K214" i="1"/>
  <c r="D214" i="1"/>
  <c r="G214" i="1" s="1"/>
  <c r="C215" i="1"/>
  <c r="F215" i="1" s="1"/>
  <c r="AI202" i="1" l="1"/>
  <c r="AJ201" i="1"/>
  <c r="AM201" i="1" s="1"/>
  <c r="AA202" i="1"/>
  <c r="AB201" i="1"/>
  <c r="AE201" i="1" s="1"/>
  <c r="T202" i="1"/>
  <c r="W202" i="1" s="1"/>
  <c r="S203" i="1"/>
  <c r="N214" i="1"/>
  <c r="E215" i="1"/>
  <c r="AL202" i="1" l="1"/>
  <c r="AD202" i="1"/>
  <c r="V203" i="1"/>
  <c r="M214" i="1"/>
  <c r="D215" i="1"/>
  <c r="G215" i="1" s="1"/>
  <c r="C216" i="1"/>
  <c r="F216" i="1" s="1"/>
  <c r="AK202" i="1" l="1"/>
  <c r="AC202" i="1"/>
  <c r="U203" i="1"/>
  <c r="L214" i="1"/>
  <c r="O214" i="1" s="1"/>
  <c r="K215" i="1"/>
  <c r="E216" i="1"/>
  <c r="AJ202" i="1" l="1"/>
  <c r="AM202" i="1" s="1"/>
  <c r="AI203" i="1"/>
  <c r="AB202" i="1"/>
  <c r="AE202" i="1" s="1"/>
  <c r="AA203" i="1"/>
  <c r="S204" i="1"/>
  <c r="T203" i="1"/>
  <c r="W203" i="1" s="1"/>
  <c r="N215" i="1"/>
  <c r="D216" i="1"/>
  <c r="G216" i="1" s="1"/>
  <c r="C217" i="1"/>
  <c r="F217" i="1" s="1"/>
  <c r="AL203" i="1" l="1"/>
  <c r="AD203" i="1"/>
  <c r="V204" i="1"/>
  <c r="M215" i="1"/>
  <c r="E217" i="1"/>
  <c r="AK203" i="1" l="1"/>
  <c r="AC203" i="1"/>
  <c r="U204" i="1"/>
  <c r="K216" i="1"/>
  <c r="L215" i="1"/>
  <c r="O215" i="1" s="1"/>
  <c r="D217" i="1"/>
  <c r="G217" i="1" s="1"/>
  <c r="C218" i="1"/>
  <c r="F218" i="1" s="1"/>
  <c r="AI204" i="1" l="1"/>
  <c r="AJ203" i="1"/>
  <c r="AM203" i="1" s="1"/>
  <c r="AA204" i="1"/>
  <c r="AB203" i="1"/>
  <c r="AE203" i="1" s="1"/>
  <c r="T204" i="1"/>
  <c r="W204" i="1" s="1"/>
  <c r="S205" i="1"/>
  <c r="N216" i="1"/>
  <c r="E218" i="1"/>
  <c r="AL204" i="1" l="1"/>
  <c r="AD204" i="1"/>
  <c r="V205" i="1"/>
  <c r="M216" i="1"/>
  <c r="D218" i="1"/>
  <c r="G218" i="1" s="1"/>
  <c r="C219" i="1"/>
  <c r="F219" i="1" s="1"/>
  <c r="AK204" i="1" l="1"/>
  <c r="AC204" i="1"/>
  <c r="U205" i="1"/>
  <c r="L216" i="1"/>
  <c r="O216" i="1" s="1"/>
  <c r="K217" i="1"/>
  <c r="N217" i="1" s="1"/>
  <c r="E219" i="1"/>
  <c r="AI205" i="1" l="1"/>
  <c r="AJ204" i="1"/>
  <c r="AM204" i="1" s="1"/>
  <c r="AA205" i="1"/>
  <c r="AB204" i="1"/>
  <c r="AE204" i="1" s="1"/>
  <c r="S206" i="1"/>
  <c r="T205" i="1"/>
  <c r="W205" i="1" s="1"/>
  <c r="M217" i="1"/>
  <c r="D219" i="1"/>
  <c r="G219" i="1" s="1"/>
  <c r="C220" i="1"/>
  <c r="F220" i="1" s="1"/>
  <c r="AL205" i="1" l="1"/>
  <c r="AD205" i="1"/>
  <c r="V206" i="1"/>
  <c r="L217" i="1"/>
  <c r="O217" i="1" s="1"/>
  <c r="K218" i="1"/>
  <c r="E220" i="1"/>
  <c r="E95" i="1" s="1"/>
  <c r="F95" i="1" l="1"/>
  <c r="AK205" i="1"/>
  <c r="AC205" i="1"/>
  <c r="U206" i="1"/>
  <c r="N218" i="1"/>
  <c r="C221" i="1"/>
  <c r="F221" i="1" s="1"/>
  <c r="D220" i="1"/>
  <c r="G220" i="1" l="1"/>
  <c r="G95" i="1" s="1"/>
  <c r="D95" i="1"/>
  <c r="AJ205" i="1"/>
  <c r="AM205" i="1" s="1"/>
  <c r="AI206" i="1"/>
  <c r="AB205" i="1"/>
  <c r="AE205" i="1" s="1"/>
  <c r="AA206" i="1"/>
  <c r="T206" i="1"/>
  <c r="W206" i="1" s="1"/>
  <c r="S207" i="1"/>
  <c r="M218" i="1"/>
  <c r="E221" i="1"/>
  <c r="AL206" i="1" l="1"/>
  <c r="AD206" i="1"/>
  <c r="V207" i="1"/>
  <c r="K219" i="1"/>
  <c r="L218" i="1"/>
  <c r="O218" i="1" s="1"/>
  <c r="D221" i="1"/>
  <c r="G221" i="1" s="1"/>
  <c r="C222" i="1"/>
  <c r="F222" i="1" s="1"/>
  <c r="AK206" i="1" l="1"/>
  <c r="AC206" i="1"/>
  <c r="U207" i="1"/>
  <c r="N219" i="1"/>
  <c r="E222" i="1"/>
  <c r="AI207" i="1" l="1"/>
  <c r="AJ206" i="1"/>
  <c r="AM206" i="1" s="1"/>
  <c r="AB206" i="1"/>
  <c r="AE206" i="1" s="1"/>
  <c r="AA207" i="1"/>
  <c r="T207" i="1"/>
  <c r="W207" i="1" s="1"/>
  <c r="S208" i="1"/>
  <c r="M219" i="1"/>
  <c r="D222" i="1"/>
  <c r="G222" i="1" s="1"/>
  <c r="C223" i="1"/>
  <c r="F223" i="1" s="1"/>
  <c r="AL207" i="1" l="1"/>
  <c r="AD207" i="1"/>
  <c r="V208" i="1"/>
  <c r="K220" i="1"/>
  <c r="L219" i="1"/>
  <c r="O219" i="1" s="1"/>
  <c r="AK207" i="1" l="1"/>
  <c r="AC207" i="1"/>
  <c r="U208" i="1"/>
  <c r="N220" i="1"/>
  <c r="N95" i="1" s="1"/>
  <c r="E223" i="1"/>
  <c r="AI208" i="1" l="1"/>
  <c r="AJ207" i="1"/>
  <c r="AM207" i="1" s="1"/>
  <c r="AA208" i="1"/>
  <c r="AB207" i="1"/>
  <c r="AE207" i="1" s="1"/>
  <c r="T208" i="1"/>
  <c r="W208" i="1" s="1"/>
  <c r="S209" i="1"/>
  <c r="M220" i="1"/>
  <c r="M95" i="1" s="1"/>
  <c r="D223" i="1"/>
  <c r="G223" i="1" s="1"/>
  <c r="C224" i="1"/>
  <c r="F224" i="1" s="1"/>
  <c r="AL208" i="1" l="1"/>
  <c r="AD208" i="1"/>
  <c r="V209" i="1"/>
  <c r="K221" i="1"/>
  <c r="L220" i="1"/>
  <c r="O220" i="1" l="1"/>
  <c r="O95" i="1" s="1"/>
  <c r="L95" i="1"/>
  <c r="AK208" i="1"/>
  <c r="AC208" i="1"/>
  <c r="U209" i="1"/>
  <c r="N221" i="1"/>
  <c r="E224" i="1"/>
  <c r="AJ208" i="1" l="1"/>
  <c r="AM208" i="1" s="1"/>
  <c r="AI209" i="1"/>
  <c r="AB208" i="1"/>
  <c r="AE208" i="1" s="1"/>
  <c r="AA209" i="1"/>
  <c r="S210" i="1"/>
  <c r="T209" i="1"/>
  <c r="W209" i="1" s="1"/>
  <c r="M221" i="1"/>
  <c r="D224" i="1"/>
  <c r="G224" i="1" s="1"/>
  <c r="C225" i="1"/>
  <c r="F225" i="1" s="1"/>
  <c r="AL209" i="1" l="1"/>
  <c r="AD209" i="1"/>
  <c r="V210" i="1"/>
  <c r="V94" i="1" s="1"/>
  <c r="L221" i="1"/>
  <c r="O221" i="1" s="1"/>
  <c r="K222" i="1"/>
  <c r="AK209" i="1" l="1"/>
  <c r="AC209" i="1"/>
  <c r="U210" i="1"/>
  <c r="U94" i="1" s="1"/>
  <c r="N222" i="1"/>
  <c r="E225" i="1"/>
  <c r="AJ209" i="1" l="1"/>
  <c r="AM209" i="1" s="1"/>
  <c r="AI210" i="1"/>
  <c r="AB209" i="1"/>
  <c r="AE209" i="1" s="1"/>
  <c r="AA210" i="1"/>
  <c r="T210" i="1"/>
  <c r="S211" i="1"/>
  <c r="M222" i="1"/>
  <c r="D225" i="1"/>
  <c r="G225" i="1" s="1"/>
  <c r="C226" i="1"/>
  <c r="F226" i="1" s="1"/>
  <c r="W210" i="1" l="1"/>
  <c r="W94" i="1" s="1"/>
  <c r="T94" i="1"/>
  <c r="AL210" i="1"/>
  <c r="AL94" i="1" s="1"/>
  <c r="AD210" i="1"/>
  <c r="AD94" i="1" s="1"/>
  <c r="V211" i="1"/>
  <c r="K223" i="1"/>
  <c r="L222" i="1"/>
  <c r="O222" i="1" s="1"/>
  <c r="AK210" i="1" l="1"/>
  <c r="AK94" i="1" s="1"/>
  <c r="AC210" i="1"/>
  <c r="AC94" i="1" s="1"/>
  <c r="U211" i="1"/>
  <c r="N223" i="1"/>
  <c r="E226" i="1"/>
  <c r="AI211" i="1" l="1"/>
  <c r="AJ210" i="1"/>
  <c r="AA211" i="1"/>
  <c r="AB210" i="1"/>
  <c r="S212" i="1"/>
  <c r="T211" i="1"/>
  <c r="W211" i="1" s="1"/>
  <c r="M223" i="1"/>
  <c r="D226" i="1"/>
  <c r="G226" i="1" s="1"/>
  <c r="C227" i="1"/>
  <c r="F227" i="1" s="1"/>
  <c r="AE210" i="1" l="1"/>
  <c r="AE94" i="1" s="1"/>
  <c r="AB94" i="1"/>
  <c r="AM210" i="1"/>
  <c r="AM94" i="1" s="1"/>
  <c r="AJ94" i="1"/>
  <c r="AL211" i="1"/>
  <c r="AD211" i="1"/>
  <c r="V212" i="1"/>
  <c r="K224" i="1"/>
  <c r="L223" i="1"/>
  <c r="O223" i="1" s="1"/>
  <c r="E227" i="1"/>
  <c r="AK211" i="1" l="1"/>
  <c r="AC211" i="1"/>
  <c r="U212" i="1"/>
  <c r="N224" i="1"/>
  <c r="C228" i="1"/>
  <c r="F228" i="1" s="1"/>
  <c r="D227" i="1"/>
  <c r="G227" i="1" s="1"/>
  <c r="AI212" i="1" l="1"/>
  <c r="AJ211" i="1"/>
  <c r="AM211" i="1" s="1"/>
  <c r="AA212" i="1"/>
  <c r="AB211" i="1"/>
  <c r="AE211" i="1" s="1"/>
  <c r="S213" i="1"/>
  <c r="T212" i="1"/>
  <c r="W212" i="1" s="1"/>
  <c r="M224" i="1"/>
  <c r="E228" i="1"/>
  <c r="AL212" i="1" l="1"/>
  <c r="AD212" i="1"/>
  <c r="V213" i="1"/>
  <c r="K225" i="1"/>
  <c r="N225" i="1" s="1"/>
  <c r="L224" i="1"/>
  <c r="O224" i="1" s="1"/>
  <c r="C229" i="1"/>
  <c r="F229" i="1" s="1"/>
  <c r="D228" i="1"/>
  <c r="G228" i="1" s="1"/>
  <c r="AK212" i="1" l="1"/>
  <c r="AC212" i="1"/>
  <c r="U213" i="1"/>
  <c r="M225" i="1"/>
  <c r="AI213" i="1" l="1"/>
  <c r="AJ212" i="1"/>
  <c r="AM212" i="1" s="1"/>
  <c r="AA213" i="1"/>
  <c r="AB212" i="1"/>
  <c r="AE212" i="1" s="1"/>
  <c r="T213" i="1"/>
  <c r="W213" i="1" s="1"/>
  <c r="S214" i="1"/>
  <c r="K226" i="1"/>
  <c r="L225" i="1"/>
  <c r="O225" i="1" s="1"/>
  <c r="E229" i="1"/>
  <c r="AL213" i="1" l="1"/>
  <c r="AK213" i="1" s="1"/>
  <c r="AD213" i="1"/>
  <c r="V214" i="1"/>
  <c r="N226" i="1"/>
  <c r="D229" i="1"/>
  <c r="G229" i="1" s="1"/>
  <c r="C230" i="1"/>
  <c r="F230" i="1" s="1"/>
  <c r="AI214" i="1" l="1"/>
  <c r="AL214" i="1" s="1"/>
  <c r="AJ213" i="1"/>
  <c r="AM213" i="1" s="1"/>
  <c r="AC213" i="1"/>
  <c r="U214" i="1"/>
  <c r="M226" i="1"/>
  <c r="E230" i="1" l="1"/>
  <c r="E96" i="1" s="1"/>
  <c r="F96" i="1"/>
  <c r="AK214" i="1"/>
  <c r="AA214" i="1"/>
  <c r="AB213" i="1"/>
  <c r="AE213" i="1" s="1"/>
  <c r="T214" i="1"/>
  <c r="W214" i="1" s="1"/>
  <c r="S215" i="1"/>
  <c r="L226" i="1"/>
  <c r="O226" i="1" s="1"/>
  <c r="K227" i="1"/>
  <c r="C231" i="1" l="1"/>
  <c r="F231" i="1" s="1"/>
  <c r="D230" i="1"/>
  <c r="D96" i="1" s="1"/>
  <c r="AJ214" i="1"/>
  <c r="AM214" i="1" s="1"/>
  <c r="AI215" i="1"/>
  <c r="AD214" i="1"/>
  <c r="V215" i="1"/>
  <c r="N227" i="1"/>
  <c r="G230" i="1" l="1"/>
  <c r="G96" i="1" s="1"/>
  <c r="E231" i="1"/>
  <c r="D231" i="1" s="1"/>
  <c r="G231" i="1" s="1"/>
  <c r="AL215" i="1"/>
  <c r="AC214" i="1"/>
  <c r="U215" i="1"/>
  <c r="M227" i="1"/>
  <c r="C232" i="1" l="1"/>
  <c r="F232" i="1" s="1"/>
  <c r="AK215" i="1"/>
  <c r="AB214" i="1"/>
  <c r="AE214" i="1" s="1"/>
  <c r="AA215" i="1"/>
  <c r="S216" i="1"/>
  <c r="T215" i="1"/>
  <c r="W215" i="1" s="1"/>
  <c r="K228" i="1"/>
  <c r="L227" i="1"/>
  <c r="O227" i="1" s="1"/>
  <c r="AI216" i="1" l="1"/>
  <c r="AJ215" i="1"/>
  <c r="AM215" i="1" s="1"/>
  <c r="AD215" i="1"/>
  <c r="V216" i="1"/>
  <c r="N228" i="1"/>
  <c r="E232" i="1" l="1"/>
  <c r="AL216" i="1"/>
  <c r="AC215" i="1"/>
  <c r="U216" i="1"/>
  <c r="M228" i="1"/>
  <c r="D232" i="1" l="1"/>
  <c r="G232" i="1" s="1"/>
  <c r="C233" i="1"/>
  <c r="F233" i="1" s="1"/>
  <c r="AK216" i="1"/>
  <c r="AA216" i="1"/>
  <c r="AB215" i="1"/>
  <c r="AE215" i="1" s="1"/>
  <c r="T216" i="1"/>
  <c r="W216" i="1" s="1"/>
  <c r="S217" i="1"/>
  <c r="K229" i="1"/>
  <c r="L228" i="1"/>
  <c r="O228" i="1" s="1"/>
  <c r="E233" i="1" l="1"/>
  <c r="AI217" i="1"/>
  <c r="AJ216" i="1"/>
  <c r="AM216" i="1" s="1"/>
  <c r="AD216" i="1"/>
  <c r="V217" i="1"/>
  <c r="N229" i="1"/>
  <c r="D233" i="1" l="1"/>
  <c r="G233" i="1" s="1"/>
  <c r="C234" i="1"/>
  <c r="F234" i="1" s="1"/>
  <c r="AL217" i="1"/>
  <c r="AC216" i="1"/>
  <c r="U217" i="1"/>
  <c r="M229" i="1"/>
  <c r="E234" i="1" l="1"/>
  <c r="AK217" i="1"/>
  <c r="AA217" i="1"/>
  <c r="AB216" i="1"/>
  <c r="AE216" i="1" s="1"/>
  <c r="T217" i="1"/>
  <c r="W217" i="1" s="1"/>
  <c r="S218" i="1"/>
  <c r="L229" i="1"/>
  <c r="O229" i="1" s="1"/>
  <c r="K230" i="1"/>
  <c r="D234" i="1" l="1"/>
  <c r="G234" i="1" s="1"/>
  <c r="C235" i="1"/>
  <c r="F235" i="1" s="1"/>
  <c r="AJ217" i="1"/>
  <c r="AM217" i="1" s="1"/>
  <c r="AI218" i="1"/>
  <c r="AD217" i="1"/>
  <c r="V218" i="1"/>
  <c r="N230" i="1"/>
  <c r="N96" i="1" s="1"/>
  <c r="E235" i="1" l="1"/>
  <c r="AL218" i="1"/>
  <c r="AC217" i="1"/>
  <c r="U218" i="1"/>
  <c r="M230" i="1"/>
  <c r="M96" i="1" s="1"/>
  <c r="D235" i="1" l="1"/>
  <c r="G235" i="1" s="1"/>
  <c r="C236" i="1"/>
  <c r="F236" i="1" s="1"/>
  <c r="AK218" i="1"/>
  <c r="AB217" i="1"/>
  <c r="AE217" i="1" s="1"/>
  <c r="AA218" i="1"/>
  <c r="T218" i="1"/>
  <c r="W218" i="1" s="1"/>
  <c r="S219" i="1"/>
  <c r="L230" i="1"/>
  <c r="K231" i="1"/>
  <c r="E236" i="1" l="1"/>
  <c r="O230" i="1"/>
  <c r="O96" i="1" s="1"/>
  <c r="L96" i="1"/>
  <c r="AI219" i="1"/>
  <c r="AJ218" i="1"/>
  <c r="AM218" i="1" s="1"/>
  <c r="AD218" i="1"/>
  <c r="V219" i="1"/>
  <c r="N231" i="1"/>
  <c r="C237" i="1"/>
  <c r="F237" i="1" s="1"/>
  <c r="D236" i="1"/>
  <c r="G236" i="1" s="1"/>
  <c r="AL219" i="1" l="1"/>
  <c r="AC218" i="1"/>
  <c r="U219" i="1"/>
  <c r="M231" i="1"/>
  <c r="E237" i="1"/>
  <c r="AK219" i="1" l="1"/>
  <c r="AB218" i="1"/>
  <c r="AE218" i="1" s="1"/>
  <c r="AA219" i="1"/>
  <c r="S220" i="1"/>
  <c r="T219" i="1"/>
  <c r="W219" i="1" s="1"/>
  <c r="K232" i="1"/>
  <c r="L231" i="1"/>
  <c r="O231" i="1" s="1"/>
  <c r="D237" i="1"/>
  <c r="G237" i="1" s="1"/>
  <c r="C238" i="1"/>
  <c r="F238" i="1" s="1"/>
  <c r="AI220" i="1" l="1"/>
  <c r="AJ219" i="1"/>
  <c r="AM219" i="1" s="1"/>
  <c r="AD219" i="1"/>
  <c r="V220" i="1"/>
  <c r="V95" i="1" s="1"/>
  <c r="N232" i="1"/>
  <c r="E238" i="1"/>
  <c r="AL220" i="1" l="1"/>
  <c r="AL95" i="1" s="1"/>
  <c r="AC219" i="1"/>
  <c r="U220" i="1"/>
  <c r="U95" i="1" s="1"/>
  <c r="M232" i="1"/>
  <c r="D238" i="1"/>
  <c r="G238" i="1" s="1"/>
  <c r="C239" i="1"/>
  <c r="F239" i="1" s="1"/>
  <c r="AK220" i="1" l="1"/>
  <c r="AK95" i="1" s="1"/>
  <c r="AA220" i="1"/>
  <c r="AB219" i="1"/>
  <c r="AE219" i="1" s="1"/>
  <c r="T220" i="1"/>
  <c r="S221" i="1"/>
  <c r="K233" i="1"/>
  <c r="L232" i="1"/>
  <c r="O232" i="1" s="1"/>
  <c r="W220" i="1" l="1"/>
  <c r="W95" i="1" s="1"/>
  <c r="T95" i="1"/>
  <c r="AJ220" i="1"/>
  <c r="AI221" i="1"/>
  <c r="AD220" i="1"/>
  <c r="AD95" i="1" s="1"/>
  <c r="V221" i="1"/>
  <c r="N233" i="1"/>
  <c r="E239" i="1"/>
  <c r="AM220" i="1" l="1"/>
  <c r="AM95" i="1" s="1"/>
  <c r="AJ95" i="1"/>
  <c r="AL221" i="1"/>
  <c r="AC220" i="1"/>
  <c r="AC95" i="1" s="1"/>
  <c r="U221" i="1"/>
  <c r="M233" i="1"/>
  <c r="D239" i="1"/>
  <c r="G239" i="1" s="1"/>
  <c r="C240" i="1"/>
  <c r="F240" i="1" s="1"/>
  <c r="AK221" i="1" l="1"/>
  <c r="AB220" i="1"/>
  <c r="AA221" i="1"/>
  <c r="S222" i="1"/>
  <c r="T221" i="1"/>
  <c r="W221" i="1" s="1"/>
  <c r="K234" i="1"/>
  <c r="L233" i="1"/>
  <c r="O233" i="1" s="1"/>
  <c r="E240" i="1" l="1"/>
  <c r="E97" i="1" s="1"/>
  <c r="F97" i="1"/>
  <c r="AE220" i="1"/>
  <c r="AE95" i="1" s="1"/>
  <c r="AB95" i="1"/>
  <c r="AI222" i="1"/>
  <c r="AJ221" i="1"/>
  <c r="AM221" i="1" s="1"/>
  <c r="AD221" i="1"/>
  <c r="V222" i="1"/>
  <c r="N234" i="1"/>
  <c r="D240" i="1" l="1"/>
  <c r="G240" i="1" s="1"/>
  <c r="G97" i="1" s="1"/>
  <c r="C241" i="1"/>
  <c r="F241" i="1" s="1"/>
  <c r="AL222" i="1"/>
  <c r="AC221" i="1"/>
  <c r="U222" i="1"/>
  <c r="M234" i="1"/>
  <c r="D97" i="1" l="1"/>
  <c r="AK222" i="1"/>
  <c r="AA222" i="1"/>
  <c r="AB221" i="1"/>
  <c r="AE221" i="1" s="1"/>
  <c r="T222" i="1"/>
  <c r="W222" i="1" s="1"/>
  <c r="S223" i="1"/>
  <c r="K235" i="1"/>
  <c r="L234" i="1"/>
  <c r="O234" i="1" s="1"/>
  <c r="E241" i="1" l="1"/>
  <c r="AJ222" i="1"/>
  <c r="AM222" i="1" s="1"/>
  <c r="AI223" i="1"/>
  <c r="AD222" i="1"/>
  <c r="V223" i="1"/>
  <c r="N235" i="1"/>
  <c r="D241" i="1" l="1"/>
  <c r="G241" i="1" s="1"/>
  <c r="C242" i="1"/>
  <c r="F242" i="1" s="1"/>
  <c r="AL223" i="1"/>
  <c r="AC222" i="1"/>
  <c r="U223" i="1"/>
  <c r="M235" i="1"/>
  <c r="E242" i="1" l="1"/>
  <c r="AK223" i="1"/>
  <c r="AA223" i="1"/>
  <c r="AB222" i="1"/>
  <c r="AE222" i="1" s="1"/>
  <c r="T223" i="1"/>
  <c r="W223" i="1" s="1"/>
  <c r="S224" i="1"/>
  <c r="K236" i="1"/>
  <c r="L235" i="1"/>
  <c r="O235" i="1" s="1"/>
  <c r="D242" i="1" l="1"/>
  <c r="G242" i="1" s="1"/>
  <c r="C243" i="1"/>
  <c r="F243" i="1" s="1"/>
  <c r="AI224" i="1"/>
  <c r="AJ223" i="1"/>
  <c r="AM223" i="1" s="1"/>
  <c r="AD223" i="1"/>
  <c r="V224" i="1"/>
  <c r="N236" i="1"/>
  <c r="E243" i="1" l="1"/>
  <c r="AL224" i="1"/>
  <c r="AC223" i="1"/>
  <c r="U224" i="1"/>
  <c r="M236" i="1"/>
  <c r="D243" i="1" l="1"/>
  <c r="G243" i="1" s="1"/>
  <c r="C244" i="1"/>
  <c r="F244" i="1" s="1"/>
  <c r="AK224" i="1"/>
  <c r="AA224" i="1"/>
  <c r="AB223" i="1"/>
  <c r="AE223" i="1" s="1"/>
  <c r="S225" i="1"/>
  <c r="T224" i="1"/>
  <c r="W224" i="1" s="1"/>
  <c r="K237" i="1"/>
  <c r="N237" i="1" s="1"/>
  <c r="M237" i="1" s="1"/>
  <c r="L236" i="1"/>
  <c r="O236" i="1" s="1"/>
  <c r="AI225" i="1" l="1"/>
  <c r="AJ224" i="1"/>
  <c r="AM224" i="1" s="1"/>
  <c r="AD224" i="1"/>
  <c r="V225" i="1"/>
  <c r="L237" i="1"/>
  <c r="O237" i="1" s="1"/>
  <c r="K238" i="1"/>
  <c r="E244" i="1" l="1"/>
  <c r="AL225" i="1"/>
  <c r="AC224" i="1"/>
  <c r="U225" i="1"/>
  <c r="N238" i="1"/>
  <c r="M238" i="1" s="1"/>
  <c r="C245" i="1" l="1"/>
  <c r="F245" i="1" s="1"/>
  <c r="D244" i="1"/>
  <c r="G244" i="1" s="1"/>
  <c r="AK225" i="1"/>
  <c r="AB224" i="1"/>
  <c r="AE224" i="1" s="1"/>
  <c r="AA225" i="1"/>
  <c r="S226" i="1"/>
  <c r="T225" i="1"/>
  <c r="W225" i="1" s="1"/>
  <c r="K239" i="1"/>
  <c r="N239" i="1" s="1"/>
  <c r="L238" i="1"/>
  <c r="O238" i="1" s="1"/>
  <c r="E245" i="1" l="1"/>
  <c r="AI226" i="1"/>
  <c r="AJ225" i="1"/>
  <c r="AM225" i="1" s="1"/>
  <c r="AD225" i="1"/>
  <c r="V226" i="1"/>
  <c r="M239" i="1"/>
  <c r="D245" i="1" l="1"/>
  <c r="G245" i="1" s="1"/>
  <c r="C246" i="1"/>
  <c r="F246" i="1" s="1"/>
  <c r="AL226" i="1"/>
  <c r="AC225" i="1"/>
  <c r="U226" i="1"/>
  <c r="K240" i="1"/>
  <c r="L239" i="1"/>
  <c r="O239" i="1" s="1"/>
  <c r="E246" i="1" l="1"/>
  <c r="AK226" i="1"/>
  <c r="AA226" i="1"/>
  <c r="AB225" i="1"/>
  <c r="AE225" i="1" s="1"/>
  <c r="T226" i="1"/>
  <c r="W226" i="1" s="1"/>
  <c r="S227" i="1"/>
  <c r="N240" i="1"/>
  <c r="N97" i="1" s="1"/>
  <c r="D246" i="1" l="1"/>
  <c r="G246" i="1" s="1"/>
  <c r="C247" i="1"/>
  <c r="F247" i="1" s="1"/>
  <c r="AJ226" i="1"/>
  <c r="AM226" i="1" s="1"/>
  <c r="AI227" i="1"/>
  <c r="AD226" i="1"/>
  <c r="V227" i="1"/>
  <c r="M240" i="1"/>
  <c r="M97" i="1" s="1"/>
  <c r="AL227" i="1" l="1"/>
  <c r="AC226" i="1"/>
  <c r="U227" i="1"/>
  <c r="K241" i="1"/>
  <c r="L240" i="1"/>
  <c r="E247" i="1" l="1"/>
  <c r="O240" i="1"/>
  <c r="O97" i="1" s="1"/>
  <c r="L97" i="1"/>
  <c r="AK227" i="1"/>
  <c r="AB226" i="1"/>
  <c r="AE226" i="1" s="1"/>
  <c r="AA227" i="1"/>
  <c r="S228" i="1"/>
  <c r="T227" i="1"/>
  <c r="W227" i="1" s="1"/>
  <c r="N241" i="1"/>
  <c r="C248" i="1" l="1"/>
  <c r="F248" i="1" s="1"/>
  <c r="D247" i="1"/>
  <c r="G247" i="1" s="1"/>
  <c r="AI228" i="1"/>
  <c r="AJ227" i="1"/>
  <c r="AM227" i="1" s="1"/>
  <c r="AD227" i="1"/>
  <c r="V228" i="1"/>
  <c r="M241" i="1"/>
  <c r="AL228" i="1" l="1"/>
  <c r="AC227" i="1"/>
  <c r="U228" i="1"/>
  <c r="L241" i="1"/>
  <c r="O241" i="1" s="1"/>
  <c r="K242" i="1"/>
  <c r="E248" i="1" l="1"/>
  <c r="AK228" i="1"/>
  <c r="AA228" i="1"/>
  <c r="AB227" i="1"/>
  <c r="AE227" i="1" s="1"/>
  <c r="S229" i="1"/>
  <c r="T228" i="1"/>
  <c r="W228" i="1" s="1"/>
  <c r="N242" i="1"/>
  <c r="C249" i="1" l="1"/>
  <c r="F249" i="1" s="1"/>
  <c r="D248" i="1"/>
  <c r="G248" i="1" s="1"/>
  <c r="AJ228" i="1"/>
  <c r="AM228" i="1" s="1"/>
  <c r="AI229" i="1"/>
  <c r="AD228" i="1"/>
  <c r="V229" i="1"/>
  <c r="M242" i="1"/>
  <c r="AL229" i="1" l="1"/>
  <c r="AC228" i="1"/>
  <c r="U229" i="1"/>
  <c r="L242" i="1"/>
  <c r="O242" i="1" s="1"/>
  <c r="K243" i="1"/>
  <c r="E249" i="1" l="1"/>
  <c r="AK229" i="1"/>
  <c r="AA229" i="1"/>
  <c r="AB228" i="1"/>
  <c r="AE228" i="1" s="1"/>
  <c r="T229" i="1"/>
  <c r="W229" i="1" s="1"/>
  <c r="S230" i="1"/>
  <c r="N243" i="1"/>
  <c r="C250" i="1" l="1"/>
  <c r="F250" i="1" s="1"/>
  <c r="D249" i="1"/>
  <c r="G249" i="1" s="1"/>
  <c r="AJ229" i="1"/>
  <c r="AM229" i="1" s="1"/>
  <c r="AI230" i="1"/>
  <c r="AD229" i="1"/>
  <c r="V230" i="1"/>
  <c r="V96" i="1" s="1"/>
  <c r="M243" i="1"/>
  <c r="AL230" i="1" l="1"/>
  <c r="AL96" i="1" s="1"/>
  <c r="AC229" i="1"/>
  <c r="U230" i="1"/>
  <c r="U96" i="1" s="1"/>
  <c r="K244" i="1"/>
  <c r="L243" i="1"/>
  <c r="O243" i="1" s="1"/>
  <c r="F98" i="1" l="1"/>
  <c r="E250" i="1"/>
  <c r="AK230" i="1"/>
  <c r="AK96" i="1" s="1"/>
  <c r="AB229" i="1"/>
  <c r="AE229" i="1" s="1"/>
  <c r="AA230" i="1"/>
  <c r="T230" i="1"/>
  <c r="S231" i="1"/>
  <c r="N244" i="1"/>
  <c r="E98" i="1" l="1"/>
  <c r="C251" i="1"/>
  <c r="F251" i="1" s="1"/>
  <c r="D250" i="1"/>
  <c r="W230" i="1"/>
  <c r="W96" i="1" s="1"/>
  <c r="T96" i="1"/>
  <c r="AI231" i="1"/>
  <c r="AJ230" i="1"/>
  <c r="AD230" i="1"/>
  <c r="AD96" i="1" s="1"/>
  <c r="V231" i="1"/>
  <c r="M244" i="1"/>
  <c r="G250" i="1" l="1"/>
  <c r="G98" i="1" s="1"/>
  <c r="D98" i="1"/>
  <c r="AM230" i="1"/>
  <c r="AM96" i="1" s="1"/>
  <c r="AJ96" i="1"/>
  <c r="AL231" i="1"/>
  <c r="AC230" i="1"/>
  <c r="AC96" i="1" s="1"/>
  <c r="U231" i="1"/>
  <c r="K245" i="1"/>
  <c r="L244" i="1"/>
  <c r="O244" i="1" s="1"/>
  <c r="E251" i="1" l="1"/>
  <c r="AK231" i="1"/>
  <c r="AA231" i="1"/>
  <c r="AB230" i="1"/>
  <c r="S232" i="1"/>
  <c r="T231" i="1"/>
  <c r="W231" i="1" s="1"/>
  <c r="N245" i="1"/>
  <c r="D251" i="1" l="1"/>
  <c r="G251" i="1" s="1"/>
  <c r="C252" i="1"/>
  <c r="F252" i="1" s="1"/>
  <c r="AE230" i="1"/>
  <c r="AE96" i="1" s="1"/>
  <c r="AB96" i="1"/>
  <c r="AI232" i="1"/>
  <c r="AJ231" i="1"/>
  <c r="AM231" i="1" s="1"/>
  <c r="AD231" i="1"/>
  <c r="V232" i="1"/>
  <c r="M245" i="1"/>
  <c r="AL232" i="1" l="1"/>
  <c r="AC231" i="1"/>
  <c r="U232" i="1"/>
  <c r="L245" i="1"/>
  <c r="O245" i="1" s="1"/>
  <c r="K246" i="1"/>
  <c r="E252" i="1" l="1"/>
  <c r="AK232" i="1"/>
  <c r="AA232" i="1"/>
  <c r="AB231" i="1"/>
  <c r="AE231" i="1" s="1"/>
  <c r="T232" i="1"/>
  <c r="W232" i="1" s="1"/>
  <c r="S233" i="1"/>
  <c r="N246" i="1"/>
  <c r="D252" i="1" l="1"/>
  <c r="G252" i="1" s="1"/>
  <c r="C253" i="1"/>
  <c r="F253" i="1" s="1"/>
  <c r="AI233" i="1"/>
  <c r="AJ232" i="1"/>
  <c r="AM232" i="1" s="1"/>
  <c r="AD232" i="1"/>
  <c r="V233" i="1"/>
  <c r="M246" i="1"/>
  <c r="AL233" i="1" l="1"/>
  <c r="AC232" i="1"/>
  <c r="U233" i="1"/>
  <c r="L246" i="1"/>
  <c r="O246" i="1" s="1"/>
  <c r="K247" i="1"/>
  <c r="E253" i="1" l="1"/>
  <c r="AK233" i="1"/>
  <c r="AB232" i="1"/>
  <c r="AE232" i="1" s="1"/>
  <c r="AA233" i="1"/>
  <c r="T233" i="1"/>
  <c r="W233" i="1" s="1"/>
  <c r="S234" i="1"/>
  <c r="N247" i="1"/>
  <c r="D253" i="1" l="1"/>
  <c r="G253" i="1" s="1"/>
  <c r="C254" i="1"/>
  <c r="F254" i="1" s="1"/>
  <c r="AI234" i="1"/>
  <c r="AJ233" i="1"/>
  <c r="AM233" i="1" s="1"/>
  <c r="AD233" i="1"/>
  <c r="V234" i="1"/>
  <c r="M247" i="1"/>
  <c r="AL234" i="1" l="1"/>
  <c r="AC233" i="1"/>
  <c r="U234" i="1"/>
  <c r="K248" i="1"/>
  <c r="N248" i="1" s="1"/>
  <c r="L247" i="1"/>
  <c r="O247" i="1" s="1"/>
  <c r="E254" i="1" l="1"/>
  <c r="AK234" i="1"/>
  <c r="AA234" i="1"/>
  <c r="AB233" i="1"/>
  <c r="AE233" i="1" s="1"/>
  <c r="T234" i="1"/>
  <c r="W234" i="1" s="1"/>
  <c r="S235" i="1"/>
  <c r="M248" i="1"/>
  <c r="D254" i="1" l="1"/>
  <c r="G254" i="1" s="1"/>
  <c r="C255" i="1"/>
  <c r="F255" i="1" s="1"/>
  <c r="AJ234" i="1"/>
  <c r="AM234" i="1" s="1"/>
  <c r="AI235" i="1"/>
  <c r="AD234" i="1"/>
  <c r="V235" i="1"/>
  <c r="K249" i="1"/>
  <c r="L248" i="1"/>
  <c r="O248" i="1" s="1"/>
  <c r="AL235" i="1" l="1"/>
  <c r="AC234" i="1"/>
  <c r="U235" i="1"/>
  <c r="N249" i="1"/>
  <c r="E255" i="1" l="1"/>
  <c r="AK235" i="1"/>
  <c r="AA235" i="1"/>
  <c r="AB234" i="1"/>
  <c r="AE234" i="1" s="1"/>
  <c r="T235" i="1"/>
  <c r="W235" i="1" s="1"/>
  <c r="S236" i="1"/>
  <c r="M249" i="1"/>
  <c r="C256" i="1" l="1"/>
  <c r="F256" i="1" s="1"/>
  <c r="D255" i="1"/>
  <c r="G255" i="1" s="1"/>
  <c r="AI236" i="1"/>
  <c r="AJ235" i="1"/>
  <c r="AM235" i="1" s="1"/>
  <c r="AD235" i="1"/>
  <c r="V236" i="1"/>
  <c r="L249" i="1"/>
  <c r="O249" i="1" s="1"/>
  <c r="K250" i="1"/>
  <c r="N250" i="1" s="1"/>
  <c r="N98" i="1" s="1"/>
  <c r="AL236" i="1" l="1"/>
  <c r="AC235" i="1"/>
  <c r="U236" i="1"/>
  <c r="M250" i="1"/>
  <c r="M98" i="1" s="1"/>
  <c r="E256" i="1" l="1"/>
  <c r="AK236" i="1"/>
  <c r="AA236" i="1"/>
  <c r="AB235" i="1"/>
  <c r="AE235" i="1" s="1"/>
  <c r="T236" i="1"/>
  <c r="W236" i="1" s="1"/>
  <c r="S237" i="1"/>
  <c r="K251" i="1"/>
  <c r="L250" i="1"/>
  <c r="D256" i="1" l="1"/>
  <c r="G256" i="1" s="1"/>
  <c r="C257" i="1"/>
  <c r="F257" i="1" s="1"/>
  <c r="O250" i="1"/>
  <c r="O98" i="1" s="1"/>
  <c r="L98" i="1"/>
  <c r="AI237" i="1"/>
  <c r="AJ236" i="1"/>
  <c r="AM236" i="1" s="1"/>
  <c r="AD236" i="1"/>
  <c r="V237" i="1"/>
  <c r="N251" i="1"/>
  <c r="AL237" i="1" l="1"/>
  <c r="AC236" i="1"/>
  <c r="U237" i="1"/>
  <c r="M251" i="1"/>
  <c r="E257" i="1" l="1"/>
  <c r="AK237" i="1"/>
  <c r="AA237" i="1"/>
  <c r="AB236" i="1"/>
  <c r="AE236" i="1" s="1"/>
  <c r="T237" i="1"/>
  <c r="W237" i="1" s="1"/>
  <c r="S238" i="1"/>
  <c r="K252" i="1"/>
  <c r="L251" i="1"/>
  <c r="O251" i="1" s="1"/>
  <c r="C258" i="1" l="1"/>
  <c r="F258" i="1" s="1"/>
  <c r="D257" i="1"/>
  <c r="G257" i="1" s="1"/>
  <c r="AJ237" i="1"/>
  <c r="AM237" i="1" s="1"/>
  <c r="AI238" i="1"/>
  <c r="AD237" i="1"/>
  <c r="V238" i="1"/>
  <c r="N252" i="1"/>
  <c r="AL238" i="1" l="1"/>
  <c r="AC237" i="1"/>
  <c r="U238" i="1"/>
  <c r="M252" i="1"/>
  <c r="E258" i="1" l="1"/>
  <c r="AK238" i="1"/>
  <c r="AB237" i="1"/>
  <c r="AE237" i="1" s="1"/>
  <c r="AA238" i="1"/>
  <c r="T238" i="1"/>
  <c r="W238" i="1" s="1"/>
  <c r="S239" i="1"/>
  <c r="K253" i="1"/>
  <c r="L252" i="1"/>
  <c r="O252" i="1" s="1"/>
  <c r="D258" i="1" l="1"/>
  <c r="G258" i="1" s="1"/>
  <c r="C259" i="1"/>
  <c r="F259" i="1" s="1"/>
  <c r="AI239" i="1"/>
  <c r="AJ238" i="1"/>
  <c r="AM238" i="1" s="1"/>
  <c r="AD238" i="1"/>
  <c r="V239" i="1"/>
  <c r="N253" i="1"/>
  <c r="AL239" i="1" l="1"/>
  <c r="AC238" i="1"/>
  <c r="U239" i="1"/>
  <c r="M253" i="1"/>
  <c r="E259" i="1" l="1"/>
  <c r="AK239" i="1"/>
  <c r="AB238" i="1"/>
  <c r="AE238" i="1" s="1"/>
  <c r="AA239" i="1"/>
  <c r="T239" i="1"/>
  <c r="W239" i="1" s="1"/>
  <c r="S240" i="1"/>
  <c r="L253" i="1"/>
  <c r="O253" i="1" s="1"/>
  <c r="K254" i="1"/>
  <c r="C260" i="1" l="1"/>
  <c r="F260" i="1" s="1"/>
  <c r="D259" i="1"/>
  <c r="G259" i="1" s="1"/>
  <c r="AI240" i="1"/>
  <c r="AJ239" i="1"/>
  <c r="AM239" i="1" s="1"/>
  <c r="AD239" i="1"/>
  <c r="V240" i="1"/>
  <c r="V97" i="1" s="1"/>
  <c r="N254" i="1"/>
  <c r="AL240" i="1" l="1"/>
  <c r="AL97" i="1" s="1"/>
  <c r="AC239" i="1"/>
  <c r="U240" i="1"/>
  <c r="U97" i="1" s="1"/>
  <c r="M254" i="1"/>
  <c r="F99" i="1" l="1"/>
  <c r="E260" i="1"/>
  <c r="AK240" i="1"/>
  <c r="AK97" i="1" s="1"/>
  <c r="AA240" i="1"/>
  <c r="AB239" i="1"/>
  <c r="AE239" i="1" s="1"/>
  <c r="S241" i="1"/>
  <c r="T240" i="1"/>
  <c r="K255" i="1"/>
  <c r="L254" i="1"/>
  <c r="O254" i="1" s="1"/>
  <c r="E99" i="1" l="1"/>
  <c r="D260" i="1"/>
  <c r="C261" i="1"/>
  <c r="F261" i="1" s="1"/>
  <c r="W240" i="1"/>
  <c r="W97" i="1" s="1"/>
  <c r="T97" i="1"/>
  <c r="AI241" i="1"/>
  <c r="AJ240" i="1"/>
  <c r="AD240" i="1"/>
  <c r="AD97" i="1" s="1"/>
  <c r="V241" i="1"/>
  <c r="N255" i="1"/>
  <c r="G260" i="1" l="1"/>
  <c r="G99" i="1" s="1"/>
  <c r="D99" i="1"/>
  <c r="AM240" i="1"/>
  <c r="AM97" i="1" s="1"/>
  <c r="AJ97" i="1"/>
  <c r="AL241" i="1"/>
  <c r="AC240" i="1"/>
  <c r="AC97" i="1" s="1"/>
  <c r="U241" i="1"/>
  <c r="M255" i="1"/>
  <c r="E261" i="1" l="1"/>
  <c r="AK241" i="1"/>
  <c r="AA241" i="1"/>
  <c r="AB240" i="1"/>
  <c r="T241" i="1"/>
  <c r="W241" i="1" s="1"/>
  <c r="S242" i="1"/>
  <c r="K256" i="1"/>
  <c r="L255" i="1"/>
  <c r="O255" i="1" s="1"/>
  <c r="D261" i="1" l="1"/>
  <c r="G261" i="1" s="1"/>
  <c r="C262" i="1"/>
  <c r="F262" i="1" s="1"/>
  <c r="AE240" i="1"/>
  <c r="AE97" i="1" s="1"/>
  <c r="AB97" i="1"/>
  <c r="AI242" i="1"/>
  <c r="AJ241" i="1"/>
  <c r="AM241" i="1" s="1"/>
  <c r="AD241" i="1"/>
  <c r="V242" i="1"/>
  <c r="N256" i="1"/>
  <c r="AL242" i="1" l="1"/>
  <c r="AC241" i="1"/>
  <c r="U242" i="1"/>
  <c r="M256" i="1"/>
  <c r="E262" i="1" l="1"/>
  <c r="AK242" i="1"/>
  <c r="AA242" i="1"/>
  <c r="AB241" i="1"/>
  <c r="AE241" i="1" s="1"/>
  <c r="S243" i="1"/>
  <c r="T242" i="1"/>
  <c r="W242" i="1" s="1"/>
  <c r="K257" i="1"/>
  <c r="N257" i="1" s="1"/>
  <c r="L256" i="1"/>
  <c r="O256" i="1" s="1"/>
  <c r="D262" i="1" l="1"/>
  <c r="G262" i="1" s="1"/>
  <c r="C263" i="1"/>
  <c r="F263" i="1" s="1"/>
  <c r="AJ242" i="1"/>
  <c r="AM242" i="1" s="1"/>
  <c r="AI243" i="1"/>
  <c r="AD242" i="1"/>
  <c r="V243" i="1"/>
  <c r="M257" i="1"/>
  <c r="AL243" i="1" l="1"/>
  <c r="AC242" i="1"/>
  <c r="U243" i="1"/>
  <c r="L257" i="1"/>
  <c r="O257" i="1" s="1"/>
  <c r="K258" i="1"/>
  <c r="E263" i="1" l="1"/>
  <c r="AK243" i="1"/>
  <c r="AB242" i="1"/>
  <c r="AE242" i="1" s="1"/>
  <c r="AA243" i="1"/>
  <c r="S244" i="1"/>
  <c r="T243" i="1"/>
  <c r="W243" i="1" s="1"/>
  <c r="N258" i="1"/>
  <c r="M258" i="1" s="1"/>
  <c r="D263" i="1" l="1"/>
  <c r="G263" i="1" s="1"/>
  <c r="C264" i="1"/>
  <c r="F264" i="1" s="1"/>
  <c r="AJ243" i="1"/>
  <c r="AM243" i="1" s="1"/>
  <c r="AI244" i="1"/>
  <c r="AD243" i="1"/>
  <c r="V244" i="1"/>
  <c r="K259" i="1"/>
  <c r="N259" i="1" s="1"/>
  <c r="L258" i="1"/>
  <c r="O258" i="1" s="1"/>
  <c r="AL244" i="1" l="1"/>
  <c r="AC243" i="1"/>
  <c r="U244" i="1"/>
  <c r="M259" i="1"/>
  <c r="E264" i="1" l="1"/>
  <c r="AK244" i="1"/>
  <c r="AA244" i="1"/>
  <c r="AB243" i="1"/>
  <c r="AE243" i="1" s="1"/>
  <c r="T244" i="1"/>
  <c r="W244" i="1" s="1"/>
  <c r="S245" i="1"/>
  <c r="K260" i="1"/>
  <c r="L259" i="1"/>
  <c r="O259" i="1" s="1"/>
  <c r="C265" i="1" l="1"/>
  <c r="F265" i="1" s="1"/>
  <c r="D264" i="1"/>
  <c r="G264" i="1" s="1"/>
  <c r="AJ244" i="1"/>
  <c r="AM244" i="1" s="1"/>
  <c r="AI245" i="1"/>
  <c r="AD244" i="1"/>
  <c r="V245" i="1"/>
  <c r="N260" i="1"/>
  <c r="N99" i="1" s="1"/>
  <c r="AL245" i="1" l="1"/>
  <c r="AC244" i="1"/>
  <c r="U245" i="1"/>
  <c r="M260" i="1"/>
  <c r="M99" i="1" s="1"/>
  <c r="E265" i="1" l="1"/>
  <c r="AK245" i="1"/>
  <c r="AB244" i="1"/>
  <c r="AE244" i="1" s="1"/>
  <c r="AA245" i="1"/>
  <c r="T245" i="1"/>
  <c r="W245" i="1" s="1"/>
  <c r="S246" i="1"/>
  <c r="K261" i="1"/>
  <c r="L260" i="1"/>
  <c r="D265" i="1" l="1"/>
  <c r="G265" i="1" s="1"/>
  <c r="C266" i="1"/>
  <c r="F266" i="1" s="1"/>
  <c r="O260" i="1"/>
  <c r="O99" i="1" s="1"/>
  <c r="L99" i="1"/>
  <c r="AI246" i="1"/>
  <c r="AJ245" i="1"/>
  <c r="AM245" i="1" s="1"/>
  <c r="AD245" i="1"/>
  <c r="V246" i="1"/>
  <c r="N261" i="1"/>
  <c r="AL246" i="1" l="1"/>
  <c r="AC245" i="1"/>
  <c r="U246" i="1"/>
  <c r="M261" i="1"/>
  <c r="E266" i="1" l="1"/>
  <c r="AK246" i="1"/>
  <c r="AA246" i="1"/>
  <c r="AB245" i="1"/>
  <c r="AE245" i="1" s="1"/>
  <c r="T246" i="1"/>
  <c r="W246" i="1" s="1"/>
  <c r="S247" i="1"/>
  <c r="L261" i="1"/>
  <c r="O261" i="1" s="1"/>
  <c r="K262" i="1"/>
  <c r="D266" i="1" l="1"/>
  <c r="G266" i="1" s="1"/>
  <c r="C267" i="1"/>
  <c r="F267" i="1" s="1"/>
  <c r="AI247" i="1"/>
  <c r="AJ246" i="1"/>
  <c r="AM246" i="1" s="1"/>
  <c r="AD246" i="1"/>
  <c r="V247" i="1"/>
  <c r="N262" i="1"/>
  <c r="AL247" i="1" l="1"/>
  <c r="AC246" i="1"/>
  <c r="U247" i="1"/>
  <c r="M262" i="1"/>
  <c r="E267" i="1" l="1"/>
  <c r="AK247" i="1"/>
  <c r="AB246" i="1"/>
  <c r="AE246" i="1" s="1"/>
  <c r="AA247" i="1"/>
  <c r="S248" i="1"/>
  <c r="T247" i="1"/>
  <c r="W247" i="1" s="1"/>
  <c r="L262" i="1"/>
  <c r="O262" i="1" s="1"/>
  <c r="K263" i="1"/>
  <c r="C268" i="1" l="1"/>
  <c r="F268" i="1" s="1"/>
  <c r="D267" i="1"/>
  <c r="G267" i="1" s="1"/>
  <c r="AJ247" i="1"/>
  <c r="AM247" i="1" s="1"/>
  <c r="AI248" i="1"/>
  <c r="AD247" i="1"/>
  <c r="V248" i="1"/>
  <c r="N263" i="1"/>
  <c r="AL248" i="1" l="1"/>
  <c r="AC247" i="1"/>
  <c r="U248" i="1"/>
  <c r="M263" i="1"/>
  <c r="E268" i="1" l="1"/>
  <c r="AK248" i="1"/>
  <c r="AA248" i="1"/>
  <c r="AB247" i="1"/>
  <c r="AE247" i="1" s="1"/>
  <c r="S249" i="1"/>
  <c r="T248" i="1"/>
  <c r="W248" i="1" s="1"/>
  <c r="K264" i="1"/>
  <c r="L263" i="1"/>
  <c r="O263" i="1" s="1"/>
  <c r="C269" i="1" l="1"/>
  <c r="F269" i="1" s="1"/>
  <c r="D268" i="1"/>
  <c r="G268" i="1" s="1"/>
  <c r="AI249" i="1"/>
  <c r="AJ248" i="1"/>
  <c r="AM248" i="1" s="1"/>
  <c r="AD248" i="1"/>
  <c r="V249" i="1"/>
  <c r="N264" i="1"/>
  <c r="AL249" i="1" l="1"/>
  <c r="AC248" i="1"/>
  <c r="U249" i="1"/>
  <c r="M264" i="1"/>
  <c r="E269" i="1" l="1"/>
  <c r="AK249" i="1"/>
  <c r="AA249" i="1"/>
  <c r="AB248" i="1"/>
  <c r="AE248" i="1" s="1"/>
  <c r="S250" i="1"/>
  <c r="T249" i="1"/>
  <c r="W249" i="1" s="1"/>
  <c r="K265" i="1"/>
  <c r="L264" i="1"/>
  <c r="O264" i="1" s="1"/>
  <c r="C270" i="1" l="1"/>
  <c r="F270" i="1" s="1"/>
  <c r="D269" i="1"/>
  <c r="G269" i="1" s="1"/>
  <c r="AI250" i="1"/>
  <c r="AJ249" i="1"/>
  <c r="AM249" i="1" s="1"/>
  <c r="AD249" i="1"/>
  <c r="V250" i="1"/>
  <c r="V98" i="1" s="1"/>
  <c r="N265" i="1"/>
  <c r="AL250" i="1" l="1"/>
  <c r="AL98" i="1" s="1"/>
  <c r="AC249" i="1"/>
  <c r="U250" i="1"/>
  <c r="U98" i="1" s="1"/>
  <c r="M265" i="1"/>
  <c r="F100" i="1" l="1"/>
  <c r="E270" i="1"/>
  <c r="AK250" i="1"/>
  <c r="AK98" i="1" s="1"/>
  <c r="AA250" i="1"/>
  <c r="AB249" i="1"/>
  <c r="AE249" i="1" s="1"/>
  <c r="T250" i="1"/>
  <c r="S251" i="1"/>
  <c r="L265" i="1"/>
  <c r="O265" i="1" s="1"/>
  <c r="K266" i="1"/>
  <c r="E100" i="1" l="1"/>
  <c r="D270" i="1"/>
  <c r="C271" i="1"/>
  <c r="F271" i="1" s="1"/>
  <c r="W250" i="1"/>
  <c r="W98" i="1" s="1"/>
  <c r="T98" i="1"/>
  <c r="AI251" i="1"/>
  <c r="AJ250" i="1"/>
  <c r="AD250" i="1"/>
  <c r="AD98" i="1" s="1"/>
  <c r="V251" i="1"/>
  <c r="N266" i="1"/>
  <c r="G270" i="1" l="1"/>
  <c r="G100" i="1" s="1"/>
  <c r="D100" i="1"/>
  <c r="AM250" i="1"/>
  <c r="AM98" i="1" s="1"/>
  <c r="AJ98" i="1"/>
  <c r="AL251" i="1"/>
  <c r="AC250" i="1"/>
  <c r="AC98" i="1" s="1"/>
  <c r="U251" i="1"/>
  <c r="M266" i="1"/>
  <c r="E271" i="1" l="1"/>
  <c r="AK251" i="1"/>
  <c r="AB250" i="1"/>
  <c r="AA251" i="1"/>
  <c r="S252" i="1"/>
  <c r="T251" i="1"/>
  <c r="W251" i="1" s="1"/>
  <c r="K267" i="1"/>
  <c r="L266" i="1"/>
  <c r="O266" i="1" s="1"/>
  <c r="D271" i="1" l="1"/>
  <c r="G271" i="1" s="1"/>
  <c r="C272" i="1"/>
  <c r="F272" i="1" s="1"/>
  <c r="AE250" i="1"/>
  <c r="AE98" i="1" s="1"/>
  <c r="AB98" i="1"/>
  <c r="AJ251" i="1"/>
  <c r="AM251" i="1" s="1"/>
  <c r="AI252" i="1"/>
  <c r="AD251" i="1"/>
  <c r="V252" i="1"/>
  <c r="N267" i="1"/>
  <c r="AL252" i="1" l="1"/>
  <c r="AC251" i="1"/>
  <c r="U252" i="1"/>
  <c r="M267" i="1"/>
  <c r="E272" i="1" l="1"/>
  <c r="AK252" i="1"/>
  <c r="AB251" i="1"/>
  <c r="AE251" i="1" s="1"/>
  <c r="AA252" i="1"/>
  <c r="T252" i="1"/>
  <c r="W252" i="1" s="1"/>
  <c r="S253" i="1"/>
  <c r="K268" i="1"/>
  <c r="L267" i="1"/>
  <c r="O267" i="1" s="1"/>
  <c r="C273" i="1" l="1"/>
  <c r="F273" i="1" s="1"/>
  <c r="D272" i="1"/>
  <c r="G272" i="1" s="1"/>
  <c r="AJ252" i="1"/>
  <c r="AM252" i="1" s="1"/>
  <c r="AI253" i="1"/>
  <c r="AD252" i="1"/>
  <c r="V253" i="1"/>
  <c r="N268" i="1"/>
  <c r="M268" i="1" s="1"/>
  <c r="AL253" i="1" l="1"/>
  <c r="AC252" i="1"/>
  <c r="U253" i="1"/>
  <c r="K269" i="1"/>
  <c r="L268" i="1"/>
  <c r="O268" i="1" s="1"/>
  <c r="E273" i="1" l="1"/>
  <c r="AK253" i="1"/>
  <c r="AB252" i="1"/>
  <c r="AE252" i="1" s="1"/>
  <c r="AA253" i="1"/>
  <c r="S254" i="1"/>
  <c r="T253" i="1"/>
  <c r="W253" i="1" s="1"/>
  <c r="N269" i="1"/>
  <c r="M269" i="1" s="1"/>
  <c r="C274" i="1" l="1"/>
  <c r="F274" i="1" s="1"/>
  <c r="D273" i="1"/>
  <c r="G273" i="1" s="1"/>
  <c r="AJ253" i="1"/>
  <c r="AM253" i="1" s="1"/>
  <c r="AI254" i="1"/>
  <c r="AD253" i="1"/>
  <c r="V254" i="1"/>
  <c r="L269" i="1"/>
  <c r="O269" i="1" s="1"/>
  <c r="K270" i="1"/>
  <c r="N270" i="1" s="1"/>
  <c r="N100" i="1" s="1"/>
  <c r="AL254" i="1" l="1"/>
  <c r="AC253" i="1"/>
  <c r="U254" i="1"/>
  <c r="M270" i="1"/>
  <c r="M100" i="1" s="1"/>
  <c r="E274" i="1" l="1"/>
  <c r="AK254" i="1"/>
  <c r="AB253" i="1"/>
  <c r="AE253" i="1" s="1"/>
  <c r="AA254" i="1"/>
  <c r="T254" i="1"/>
  <c r="W254" i="1" s="1"/>
  <c r="S255" i="1"/>
  <c r="L270" i="1"/>
  <c r="K271" i="1"/>
  <c r="D274" i="1" l="1"/>
  <c r="G274" i="1" s="1"/>
  <c r="C275" i="1"/>
  <c r="F275" i="1" s="1"/>
  <c r="O270" i="1"/>
  <c r="O100" i="1" s="1"/>
  <c r="L100" i="1"/>
  <c r="AI255" i="1"/>
  <c r="AJ254" i="1"/>
  <c r="AM254" i="1" s="1"/>
  <c r="AD254" i="1"/>
  <c r="V255" i="1"/>
  <c r="N271" i="1"/>
  <c r="AL255" i="1" l="1"/>
  <c r="AC254" i="1"/>
  <c r="U255" i="1"/>
  <c r="M271" i="1"/>
  <c r="E275" i="1" l="1"/>
  <c r="AK255" i="1"/>
  <c r="AA255" i="1"/>
  <c r="AB254" i="1"/>
  <c r="AE254" i="1" s="1"/>
  <c r="T255" i="1"/>
  <c r="W255" i="1" s="1"/>
  <c r="S256" i="1"/>
  <c r="K272" i="1"/>
  <c r="L271" i="1"/>
  <c r="O271" i="1" s="1"/>
  <c r="C276" i="1" l="1"/>
  <c r="F276" i="1" s="1"/>
  <c r="D275" i="1"/>
  <c r="G275" i="1" s="1"/>
  <c r="AJ255" i="1"/>
  <c r="AM255" i="1" s="1"/>
  <c r="AI256" i="1"/>
  <c r="AD255" i="1"/>
  <c r="V256" i="1"/>
  <c r="N272" i="1"/>
  <c r="AL256" i="1" l="1"/>
  <c r="AC255" i="1"/>
  <c r="U256" i="1"/>
  <c r="M272" i="1"/>
  <c r="E276" i="1" l="1"/>
  <c r="AK256" i="1"/>
  <c r="AB255" i="1"/>
  <c r="AE255" i="1" s="1"/>
  <c r="AA256" i="1"/>
  <c r="T256" i="1"/>
  <c r="W256" i="1" s="1"/>
  <c r="S257" i="1"/>
  <c r="K273" i="1"/>
  <c r="L272" i="1"/>
  <c r="O272" i="1" s="1"/>
  <c r="D276" i="1" l="1"/>
  <c r="G276" i="1" s="1"/>
  <c r="C277" i="1"/>
  <c r="F277" i="1" s="1"/>
  <c r="AI257" i="1"/>
  <c r="AJ256" i="1"/>
  <c r="AM256" i="1" s="1"/>
  <c r="AD256" i="1"/>
  <c r="V257" i="1"/>
  <c r="N273" i="1"/>
  <c r="AL257" i="1" l="1"/>
  <c r="AC256" i="1"/>
  <c r="U257" i="1"/>
  <c r="M273" i="1"/>
  <c r="E277" i="1" l="1"/>
  <c r="AK257" i="1"/>
  <c r="AA257" i="1"/>
  <c r="AB256" i="1"/>
  <c r="AE256" i="1" s="1"/>
  <c r="S258" i="1"/>
  <c r="T257" i="1"/>
  <c r="W257" i="1" s="1"/>
  <c r="L273" i="1"/>
  <c r="O273" i="1" s="1"/>
  <c r="K274" i="1"/>
  <c r="C278" i="1" l="1"/>
  <c r="F278" i="1" s="1"/>
  <c r="D277" i="1"/>
  <c r="G277" i="1" s="1"/>
  <c r="AJ257" i="1"/>
  <c r="AM257" i="1" s="1"/>
  <c r="AI258" i="1"/>
  <c r="AD257" i="1"/>
  <c r="V258" i="1"/>
  <c r="N274" i="1"/>
  <c r="AL258" i="1" l="1"/>
  <c r="AC257" i="1"/>
  <c r="U258" i="1"/>
  <c r="M274" i="1"/>
  <c r="E278" i="1" l="1"/>
  <c r="AK258" i="1"/>
  <c r="AB257" i="1"/>
  <c r="AE257" i="1" s="1"/>
  <c r="AA258" i="1"/>
  <c r="S259" i="1"/>
  <c r="T258" i="1"/>
  <c r="W258" i="1" s="1"/>
  <c r="K275" i="1"/>
  <c r="L274" i="1"/>
  <c r="O274" i="1" s="1"/>
  <c r="D278" i="1" l="1"/>
  <c r="G278" i="1" s="1"/>
  <c r="C279" i="1"/>
  <c r="F279" i="1" s="1"/>
  <c r="AJ258" i="1"/>
  <c r="AM258" i="1" s="1"/>
  <c r="AI259" i="1"/>
  <c r="AD258" i="1"/>
  <c r="V259" i="1"/>
  <c r="N275" i="1"/>
  <c r="AL259" i="1" l="1"/>
  <c r="AC258" i="1"/>
  <c r="U259" i="1"/>
  <c r="M275" i="1"/>
  <c r="E279" i="1" l="1"/>
  <c r="AK259" i="1"/>
  <c r="AB258" i="1"/>
  <c r="AE258" i="1" s="1"/>
  <c r="AA259" i="1"/>
  <c r="S260" i="1"/>
  <c r="T259" i="1"/>
  <c r="W259" i="1" s="1"/>
  <c r="K276" i="1"/>
  <c r="L275" i="1"/>
  <c r="O275" i="1" s="1"/>
  <c r="C280" i="1" l="1"/>
  <c r="F280" i="1" s="1"/>
  <c r="D279" i="1"/>
  <c r="G279" i="1" s="1"/>
  <c r="AJ259" i="1"/>
  <c r="AM259" i="1" s="1"/>
  <c r="AI260" i="1"/>
  <c r="AD259" i="1"/>
  <c r="V260" i="1"/>
  <c r="V99" i="1" s="1"/>
  <c r="N276" i="1"/>
  <c r="AL260" i="1" l="1"/>
  <c r="AL99" i="1" s="1"/>
  <c r="AC259" i="1"/>
  <c r="U260" i="1"/>
  <c r="U99" i="1" s="1"/>
  <c r="M276" i="1"/>
  <c r="F101" i="1" l="1"/>
  <c r="E280" i="1"/>
  <c r="AK260" i="1"/>
  <c r="AK99" i="1" s="1"/>
  <c r="AB259" i="1"/>
  <c r="AE259" i="1" s="1"/>
  <c r="AA260" i="1"/>
  <c r="T260" i="1"/>
  <c r="S261" i="1"/>
  <c r="K277" i="1"/>
  <c r="L276" i="1"/>
  <c r="O276" i="1" s="1"/>
  <c r="E101" i="1" l="1"/>
  <c r="C281" i="1"/>
  <c r="F281" i="1" s="1"/>
  <c r="D280" i="1"/>
  <c r="W260" i="1"/>
  <c r="W99" i="1" s="1"/>
  <c r="T99" i="1"/>
  <c r="AI261" i="1"/>
  <c r="AJ260" i="1"/>
  <c r="AD260" i="1"/>
  <c r="AD99" i="1" s="1"/>
  <c r="V261" i="1"/>
  <c r="N277" i="1"/>
  <c r="G280" i="1" l="1"/>
  <c r="G101" i="1" s="1"/>
  <c r="D101" i="1"/>
  <c r="AM260" i="1"/>
  <c r="AM99" i="1" s="1"/>
  <c r="AJ99" i="1"/>
  <c r="AL261" i="1"/>
  <c r="AC260" i="1"/>
  <c r="AC99" i="1" s="1"/>
  <c r="U261" i="1"/>
  <c r="M277" i="1"/>
  <c r="E281" i="1" l="1"/>
  <c r="AK261" i="1"/>
  <c r="AA261" i="1"/>
  <c r="AB260" i="1"/>
  <c r="T261" i="1"/>
  <c r="W261" i="1" s="1"/>
  <c r="S262" i="1"/>
  <c r="K278" i="1"/>
  <c r="L277" i="1"/>
  <c r="O277" i="1" s="1"/>
  <c r="C282" i="1" l="1"/>
  <c r="F282" i="1" s="1"/>
  <c r="D281" i="1"/>
  <c r="G281" i="1" s="1"/>
  <c r="AE260" i="1"/>
  <c r="AE99" i="1" s="1"/>
  <c r="AB99" i="1"/>
  <c r="AJ261" i="1"/>
  <c r="AM261" i="1" s="1"/>
  <c r="AI262" i="1"/>
  <c r="AD261" i="1"/>
  <c r="V262" i="1"/>
  <c r="N278" i="1"/>
  <c r="AL262" i="1" l="1"/>
  <c r="AC261" i="1"/>
  <c r="U262" i="1"/>
  <c r="M278" i="1"/>
  <c r="E282" i="1" l="1"/>
  <c r="AK262" i="1"/>
  <c r="AB261" i="1"/>
  <c r="AE261" i="1" s="1"/>
  <c r="AA262" i="1"/>
  <c r="S263" i="1"/>
  <c r="T262" i="1"/>
  <c r="W262" i="1" s="1"/>
  <c r="L278" i="1"/>
  <c r="O278" i="1" s="1"/>
  <c r="K279" i="1"/>
  <c r="D282" i="1" l="1"/>
  <c r="G282" i="1" s="1"/>
  <c r="C283" i="1"/>
  <c r="F283" i="1" s="1"/>
  <c r="AI263" i="1"/>
  <c r="AJ262" i="1"/>
  <c r="AM262" i="1" s="1"/>
  <c r="AD262" i="1"/>
  <c r="V263" i="1"/>
  <c r="N279" i="1"/>
  <c r="AL263" i="1" l="1"/>
  <c r="AC262" i="1"/>
  <c r="U263" i="1"/>
  <c r="M279" i="1"/>
  <c r="E283" i="1" l="1"/>
  <c r="AK263" i="1"/>
  <c r="AA263" i="1"/>
  <c r="AB262" i="1"/>
  <c r="AE262" i="1" s="1"/>
  <c r="S264" i="1"/>
  <c r="T263" i="1"/>
  <c r="W263" i="1" s="1"/>
  <c r="K280" i="1"/>
  <c r="L279" i="1"/>
  <c r="O279" i="1" s="1"/>
  <c r="C284" i="1" l="1"/>
  <c r="F284" i="1" s="1"/>
  <c r="D283" i="1"/>
  <c r="G283" i="1" s="1"/>
  <c r="AI264" i="1"/>
  <c r="AJ263" i="1"/>
  <c r="AM263" i="1" s="1"/>
  <c r="AD263" i="1"/>
  <c r="V264" i="1"/>
  <c r="N280" i="1"/>
  <c r="N101" i="1" s="1"/>
  <c r="AL264" i="1" l="1"/>
  <c r="AC263" i="1"/>
  <c r="U264" i="1"/>
  <c r="M280" i="1"/>
  <c r="M101" i="1" s="1"/>
  <c r="E284" i="1" l="1"/>
  <c r="AK264" i="1"/>
  <c r="AA264" i="1"/>
  <c r="AB263" i="1"/>
  <c r="AE263" i="1" s="1"/>
  <c r="S265" i="1"/>
  <c r="T264" i="1"/>
  <c r="W264" i="1" s="1"/>
  <c r="K281" i="1"/>
  <c r="L280" i="1"/>
  <c r="D284" i="1" l="1"/>
  <c r="G284" i="1" s="1"/>
  <c r="C285" i="1"/>
  <c r="F285" i="1" s="1"/>
  <c r="O280" i="1"/>
  <c r="O101" i="1" s="1"/>
  <c r="L101" i="1"/>
  <c r="AI265" i="1"/>
  <c r="AJ264" i="1"/>
  <c r="AM264" i="1" s="1"/>
  <c r="AD264" i="1"/>
  <c r="V265" i="1"/>
  <c r="N281" i="1"/>
  <c r="AL265" i="1" l="1"/>
  <c r="AC264" i="1"/>
  <c r="U265" i="1"/>
  <c r="M281" i="1"/>
  <c r="E285" i="1" l="1"/>
  <c r="AK265" i="1"/>
  <c r="AB264" i="1"/>
  <c r="AE264" i="1" s="1"/>
  <c r="AA265" i="1"/>
  <c r="S266" i="1"/>
  <c r="T265" i="1"/>
  <c r="W265" i="1" s="1"/>
  <c r="L281" i="1"/>
  <c r="O281" i="1" s="1"/>
  <c r="K282" i="1"/>
  <c r="D285" i="1" l="1"/>
  <c r="G285" i="1" s="1"/>
  <c r="C286" i="1"/>
  <c r="F286" i="1" s="1"/>
  <c r="AJ265" i="1"/>
  <c r="AM265" i="1" s="1"/>
  <c r="AI266" i="1"/>
  <c r="AD265" i="1"/>
  <c r="V266" i="1"/>
  <c r="N282" i="1"/>
  <c r="AL266" i="1" l="1"/>
  <c r="AC265" i="1"/>
  <c r="U266" i="1"/>
  <c r="M282" i="1"/>
  <c r="E286" i="1" l="1"/>
  <c r="AK266" i="1"/>
  <c r="AB265" i="1"/>
  <c r="AE265" i="1" s="1"/>
  <c r="AA266" i="1"/>
  <c r="T266" i="1"/>
  <c r="W266" i="1" s="1"/>
  <c r="S267" i="1"/>
  <c r="K283" i="1"/>
  <c r="L282" i="1"/>
  <c r="O282" i="1" s="1"/>
  <c r="D286" i="1" l="1"/>
  <c r="G286" i="1" s="1"/>
  <c r="C287" i="1"/>
  <c r="F287" i="1" s="1"/>
  <c r="AJ266" i="1"/>
  <c r="AM266" i="1" s="1"/>
  <c r="AI267" i="1"/>
  <c r="AD266" i="1"/>
  <c r="V267" i="1"/>
  <c r="N283" i="1"/>
  <c r="AL267" i="1" l="1"/>
  <c r="AC266" i="1"/>
  <c r="U267" i="1"/>
  <c r="M283" i="1"/>
  <c r="E287" i="1" l="1"/>
  <c r="AK267" i="1"/>
  <c r="AB266" i="1"/>
  <c r="AE266" i="1" s="1"/>
  <c r="AA267" i="1"/>
  <c r="S268" i="1"/>
  <c r="T267" i="1"/>
  <c r="W267" i="1" s="1"/>
  <c r="K284" i="1"/>
  <c r="L283" i="1"/>
  <c r="O283" i="1" s="1"/>
  <c r="C288" i="1" l="1"/>
  <c r="F288" i="1" s="1"/>
  <c r="D287" i="1"/>
  <c r="G287" i="1" s="1"/>
  <c r="AJ267" i="1"/>
  <c r="AM267" i="1" s="1"/>
  <c r="AI268" i="1"/>
  <c r="AD267" i="1"/>
  <c r="V268" i="1"/>
  <c r="N284" i="1"/>
  <c r="AL268" i="1" l="1"/>
  <c r="AC267" i="1"/>
  <c r="U268" i="1"/>
  <c r="M284" i="1"/>
  <c r="E288" i="1" l="1"/>
  <c r="AK268" i="1"/>
  <c r="AA268" i="1"/>
  <c r="AB267" i="1"/>
  <c r="AE267" i="1" s="1"/>
  <c r="T268" i="1"/>
  <c r="W268" i="1" s="1"/>
  <c r="S269" i="1"/>
  <c r="L284" i="1"/>
  <c r="O284" i="1" s="1"/>
  <c r="K285" i="1"/>
  <c r="C289" i="1" l="1"/>
  <c r="F289" i="1" s="1"/>
  <c r="D288" i="1"/>
  <c r="G288" i="1" s="1"/>
  <c r="AI269" i="1"/>
  <c r="AJ268" i="1"/>
  <c r="AM268" i="1" s="1"/>
  <c r="AD268" i="1"/>
  <c r="V269" i="1"/>
  <c r="N285" i="1"/>
  <c r="AL269" i="1" l="1"/>
  <c r="AC268" i="1"/>
  <c r="U269" i="1"/>
  <c r="M285" i="1"/>
  <c r="E289" i="1" l="1"/>
  <c r="AK269" i="1"/>
  <c r="AA269" i="1"/>
  <c r="AB268" i="1"/>
  <c r="AE268" i="1" s="1"/>
  <c r="T269" i="1"/>
  <c r="W269" i="1" s="1"/>
  <c r="S270" i="1"/>
  <c r="L285" i="1"/>
  <c r="O285" i="1" s="1"/>
  <c r="K286" i="1"/>
  <c r="C290" i="1" l="1"/>
  <c r="F290" i="1" s="1"/>
  <c r="D289" i="1"/>
  <c r="G289" i="1" s="1"/>
  <c r="AJ269" i="1"/>
  <c r="AM269" i="1" s="1"/>
  <c r="AI270" i="1"/>
  <c r="AD269" i="1"/>
  <c r="V270" i="1"/>
  <c r="V100" i="1" s="1"/>
  <c r="N286" i="1"/>
  <c r="AL270" i="1" l="1"/>
  <c r="AL100" i="1" s="1"/>
  <c r="AC269" i="1"/>
  <c r="U270" i="1"/>
  <c r="U100" i="1" s="1"/>
  <c r="M286" i="1"/>
  <c r="F102" i="1" l="1"/>
  <c r="E290" i="1"/>
  <c r="AK270" i="1"/>
  <c r="AK100" i="1" s="1"/>
  <c r="AB269" i="1"/>
  <c r="AE269" i="1" s="1"/>
  <c r="AA270" i="1"/>
  <c r="T270" i="1"/>
  <c r="S271" i="1"/>
  <c r="L286" i="1"/>
  <c r="O286" i="1" s="1"/>
  <c r="K287" i="1"/>
  <c r="E102" i="1" l="1"/>
  <c r="E116" i="1" s="1"/>
  <c r="D290" i="1"/>
  <c r="C291" i="1"/>
  <c r="F291" i="1" s="1"/>
  <c r="W270" i="1"/>
  <c r="W100" i="1" s="1"/>
  <c r="T100" i="1"/>
  <c r="AI271" i="1"/>
  <c r="AJ270" i="1"/>
  <c r="AD270" i="1"/>
  <c r="AD100" i="1" s="1"/>
  <c r="V271" i="1"/>
  <c r="N287" i="1"/>
  <c r="G290" i="1" l="1"/>
  <c r="G102" i="1" s="1"/>
  <c r="D102" i="1"/>
  <c r="D116" i="1" s="1"/>
  <c r="AM270" i="1"/>
  <c r="AM100" i="1" s="1"/>
  <c r="AJ100" i="1"/>
  <c r="AL271" i="1"/>
  <c r="AC270" i="1"/>
  <c r="AC100" i="1" s="1"/>
  <c r="U271" i="1"/>
  <c r="M287" i="1"/>
  <c r="E291" i="1" l="1"/>
  <c r="AK271" i="1"/>
  <c r="AA271" i="1"/>
  <c r="AB270" i="1"/>
  <c r="S272" i="1"/>
  <c r="T271" i="1"/>
  <c r="W271" i="1" s="1"/>
  <c r="K288" i="1"/>
  <c r="L287" i="1"/>
  <c r="O287" i="1" s="1"/>
  <c r="C292" i="1" l="1"/>
  <c r="F292" i="1" s="1"/>
  <c r="D291" i="1"/>
  <c r="G291" i="1" s="1"/>
  <c r="AE270" i="1"/>
  <c r="AE100" i="1" s="1"/>
  <c r="AB100" i="1"/>
  <c r="AI272" i="1"/>
  <c r="AJ271" i="1"/>
  <c r="AM271" i="1" s="1"/>
  <c r="AD271" i="1"/>
  <c r="V272" i="1"/>
  <c r="N288" i="1"/>
  <c r="AL272" i="1" l="1"/>
  <c r="AC271" i="1"/>
  <c r="U272" i="1"/>
  <c r="M288" i="1"/>
  <c r="E292" i="1" l="1"/>
  <c r="AK272" i="1"/>
  <c r="AA272" i="1"/>
  <c r="AB271" i="1"/>
  <c r="AE271" i="1" s="1"/>
  <c r="T272" i="1"/>
  <c r="W272" i="1" s="1"/>
  <c r="S273" i="1"/>
  <c r="K289" i="1"/>
  <c r="L288" i="1"/>
  <c r="O288" i="1" s="1"/>
  <c r="D292" i="1" l="1"/>
  <c r="G292" i="1" s="1"/>
  <c r="C293" i="1"/>
  <c r="F293" i="1" s="1"/>
  <c r="AJ272" i="1"/>
  <c r="AM272" i="1" s="1"/>
  <c r="AI273" i="1"/>
  <c r="AD272" i="1"/>
  <c r="V273" i="1"/>
  <c r="N289" i="1"/>
  <c r="AL273" i="1" l="1"/>
  <c r="AC272" i="1"/>
  <c r="U273" i="1"/>
  <c r="M289" i="1"/>
  <c r="E293" i="1" l="1"/>
  <c r="AK273" i="1"/>
  <c r="AB272" i="1"/>
  <c r="AE272" i="1" s="1"/>
  <c r="AA273" i="1"/>
  <c r="S274" i="1"/>
  <c r="T273" i="1"/>
  <c r="W273" i="1" s="1"/>
  <c r="K290" i="1"/>
  <c r="L289" i="1"/>
  <c r="O289" i="1" s="1"/>
  <c r="C294" i="1" l="1"/>
  <c r="F294" i="1" s="1"/>
  <c r="D293" i="1"/>
  <c r="G293" i="1" s="1"/>
  <c r="AI274" i="1"/>
  <c r="AJ273" i="1"/>
  <c r="AM273" i="1" s="1"/>
  <c r="AD273" i="1"/>
  <c r="V274" i="1"/>
  <c r="N290" i="1"/>
  <c r="N102" i="1" s="1"/>
  <c r="AL274" i="1" l="1"/>
  <c r="AC273" i="1"/>
  <c r="U274" i="1"/>
  <c r="M290" i="1"/>
  <c r="M102" i="1" s="1"/>
  <c r="M116" i="1" s="1"/>
  <c r="E294" i="1" l="1"/>
  <c r="AK274" i="1"/>
  <c r="AA274" i="1"/>
  <c r="AB273" i="1"/>
  <c r="AE273" i="1" s="1"/>
  <c r="T274" i="1"/>
  <c r="W274" i="1" s="1"/>
  <c r="S275" i="1"/>
  <c r="L290" i="1"/>
  <c r="K291" i="1"/>
  <c r="D294" i="1" l="1"/>
  <c r="G294" i="1" s="1"/>
  <c r="C295" i="1"/>
  <c r="F295" i="1" s="1"/>
  <c r="O290" i="1"/>
  <c r="O102" i="1" s="1"/>
  <c r="L102" i="1"/>
  <c r="L116" i="1" s="1"/>
  <c r="AJ274" i="1"/>
  <c r="AM274" i="1" s="1"/>
  <c r="AI275" i="1"/>
  <c r="AD274" i="1"/>
  <c r="V275" i="1"/>
  <c r="N291" i="1"/>
  <c r="AL275" i="1" l="1"/>
  <c r="AC274" i="1"/>
  <c r="U275" i="1"/>
  <c r="M291" i="1"/>
  <c r="E295" i="1" l="1"/>
  <c r="AK275" i="1"/>
  <c r="AB274" i="1"/>
  <c r="AE274" i="1" s="1"/>
  <c r="AA275" i="1"/>
  <c r="S276" i="1"/>
  <c r="T275" i="1"/>
  <c r="W275" i="1" s="1"/>
  <c r="K292" i="1"/>
  <c r="L291" i="1"/>
  <c r="O291" i="1" s="1"/>
  <c r="C296" i="1" l="1"/>
  <c r="F296" i="1" s="1"/>
  <c r="D295" i="1"/>
  <c r="G295" i="1" s="1"/>
  <c r="AI276" i="1"/>
  <c r="AJ275" i="1"/>
  <c r="AM275" i="1" s="1"/>
  <c r="AD275" i="1"/>
  <c r="V276" i="1"/>
  <c r="N292" i="1"/>
  <c r="AL276" i="1" l="1"/>
  <c r="AC275" i="1"/>
  <c r="U276" i="1"/>
  <c r="M292" i="1"/>
  <c r="E296" i="1" l="1"/>
  <c r="AK276" i="1"/>
  <c r="AA276" i="1"/>
  <c r="AB275" i="1"/>
  <c r="AE275" i="1" s="1"/>
  <c r="T276" i="1"/>
  <c r="W276" i="1" s="1"/>
  <c r="S277" i="1"/>
  <c r="K293" i="1"/>
  <c r="L292" i="1"/>
  <c r="O292" i="1" s="1"/>
  <c r="D296" i="1" l="1"/>
  <c r="G296" i="1" s="1"/>
  <c r="C297" i="1"/>
  <c r="F297" i="1" s="1"/>
  <c r="AI277" i="1"/>
  <c r="AJ276" i="1"/>
  <c r="AM276" i="1" s="1"/>
  <c r="AD276" i="1"/>
  <c r="V277" i="1"/>
  <c r="N293" i="1"/>
  <c r="AL277" i="1" l="1"/>
  <c r="AC276" i="1"/>
  <c r="U277" i="1"/>
  <c r="M293" i="1"/>
  <c r="E297" i="1" l="1"/>
  <c r="AK277" i="1"/>
  <c r="AB276" i="1"/>
  <c r="AE276" i="1" s="1"/>
  <c r="AA277" i="1"/>
  <c r="T277" i="1"/>
  <c r="W277" i="1" s="1"/>
  <c r="S278" i="1"/>
  <c r="L293" i="1"/>
  <c r="O293" i="1" s="1"/>
  <c r="K294" i="1"/>
  <c r="C298" i="1" l="1"/>
  <c r="F298" i="1" s="1"/>
  <c r="D297" i="1"/>
  <c r="G297" i="1" s="1"/>
  <c r="AI278" i="1"/>
  <c r="AJ277" i="1"/>
  <c r="AM277" i="1" s="1"/>
  <c r="AD277" i="1"/>
  <c r="V278" i="1"/>
  <c r="N294" i="1"/>
  <c r="AL278" i="1" l="1"/>
  <c r="AC277" i="1"/>
  <c r="U278" i="1"/>
  <c r="M294" i="1"/>
  <c r="E298" i="1" l="1"/>
  <c r="AK278" i="1"/>
  <c r="AA278" i="1"/>
  <c r="AB277" i="1"/>
  <c r="AE277" i="1" s="1"/>
  <c r="T278" i="1"/>
  <c r="W278" i="1" s="1"/>
  <c r="S279" i="1"/>
  <c r="K295" i="1"/>
  <c r="L294" i="1"/>
  <c r="O294" i="1" s="1"/>
  <c r="D298" i="1" l="1"/>
  <c r="G298" i="1" s="1"/>
  <c r="C299" i="1"/>
  <c r="F299" i="1" s="1"/>
  <c r="AI279" i="1"/>
  <c r="AJ278" i="1"/>
  <c r="AM278" i="1" s="1"/>
  <c r="AD278" i="1"/>
  <c r="V279" i="1"/>
  <c r="N295" i="1"/>
  <c r="AL279" i="1" l="1"/>
  <c r="AC278" i="1"/>
  <c r="U279" i="1"/>
  <c r="M295" i="1"/>
  <c r="E299" i="1" l="1"/>
  <c r="AK279" i="1"/>
  <c r="AA279" i="1"/>
  <c r="AB278" i="1"/>
  <c r="AE278" i="1" s="1"/>
  <c r="T279" i="1"/>
  <c r="W279" i="1" s="1"/>
  <c r="S280" i="1"/>
  <c r="K296" i="1"/>
  <c r="L295" i="1"/>
  <c r="O295" i="1" s="1"/>
  <c r="C300" i="1" l="1"/>
  <c r="F300" i="1" s="1"/>
  <c r="D299" i="1"/>
  <c r="G299" i="1" s="1"/>
  <c r="AI280" i="1"/>
  <c r="AJ279" i="1"/>
  <c r="AM279" i="1" s="1"/>
  <c r="AD279" i="1"/>
  <c r="V280" i="1"/>
  <c r="V101" i="1" s="1"/>
  <c r="N296" i="1"/>
  <c r="AL280" i="1" l="1"/>
  <c r="AL101" i="1" s="1"/>
  <c r="AC279" i="1"/>
  <c r="U280" i="1"/>
  <c r="U101" i="1" s="1"/>
  <c r="M296" i="1"/>
  <c r="F103" i="1" l="1"/>
  <c r="E300" i="1"/>
  <c r="AK280" i="1"/>
  <c r="AK101" i="1" s="1"/>
  <c r="AA280" i="1"/>
  <c r="AB279" i="1"/>
  <c r="AE279" i="1" s="1"/>
  <c r="S281" i="1"/>
  <c r="T280" i="1"/>
  <c r="L296" i="1"/>
  <c r="O296" i="1" s="1"/>
  <c r="K297" i="1"/>
  <c r="E103" i="1" l="1"/>
  <c r="D300" i="1"/>
  <c r="C301" i="1"/>
  <c r="F301" i="1" s="1"/>
  <c r="W280" i="1"/>
  <c r="W101" i="1" s="1"/>
  <c r="T101" i="1"/>
  <c r="AI281" i="1"/>
  <c r="AJ280" i="1"/>
  <c r="AD280" i="1"/>
  <c r="AD101" i="1" s="1"/>
  <c r="V281" i="1"/>
  <c r="N297" i="1"/>
  <c r="G300" i="1" l="1"/>
  <c r="G103" i="1" s="1"/>
  <c r="D103" i="1"/>
  <c r="AM280" i="1"/>
  <c r="AM101" i="1" s="1"/>
  <c r="AJ101" i="1"/>
  <c r="AL281" i="1"/>
  <c r="AC280" i="1"/>
  <c r="AC101" i="1" s="1"/>
  <c r="U281" i="1"/>
  <c r="M297" i="1"/>
  <c r="E301" i="1" l="1"/>
  <c r="AK281" i="1"/>
  <c r="AA281" i="1"/>
  <c r="AB280" i="1"/>
  <c r="S282" i="1"/>
  <c r="T281" i="1"/>
  <c r="W281" i="1" s="1"/>
  <c r="K298" i="1"/>
  <c r="L297" i="1"/>
  <c r="O297" i="1" s="1"/>
  <c r="C302" i="1" l="1"/>
  <c r="F302" i="1" s="1"/>
  <c r="D301" i="1"/>
  <c r="G301" i="1" s="1"/>
  <c r="AE280" i="1"/>
  <c r="AE101" i="1" s="1"/>
  <c r="AB101" i="1"/>
  <c r="AJ281" i="1"/>
  <c r="AM281" i="1" s="1"/>
  <c r="AI282" i="1"/>
  <c r="AD281" i="1"/>
  <c r="AC281" i="1" s="1"/>
  <c r="V282" i="1"/>
  <c r="N298" i="1"/>
  <c r="AL282" i="1" l="1"/>
  <c r="AB281" i="1"/>
  <c r="AE281" i="1" s="1"/>
  <c r="AA282" i="1"/>
  <c r="AD282" i="1" s="1"/>
  <c r="U282" i="1"/>
  <c r="M298" i="1"/>
  <c r="E302" i="1" l="1"/>
  <c r="AK282" i="1"/>
  <c r="AC282" i="1"/>
  <c r="S283" i="1"/>
  <c r="T282" i="1"/>
  <c r="W282" i="1" s="1"/>
  <c r="L298" i="1"/>
  <c r="O298" i="1" s="1"/>
  <c r="K299" i="1"/>
  <c r="C303" i="1" l="1"/>
  <c r="F303" i="1" s="1"/>
  <c r="D302" i="1"/>
  <c r="G302" i="1" s="1"/>
  <c r="AJ282" i="1"/>
  <c r="AM282" i="1" s="1"/>
  <c r="AI283" i="1"/>
  <c r="AB282" i="1"/>
  <c r="AE282" i="1" s="1"/>
  <c r="AA283" i="1"/>
  <c r="V283" i="1"/>
  <c r="N299" i="1"/>
  <c r="AL283" i="1" l="1"/>
  <c r="AD283" i="1"/>
  <c r="U283" i="1"/>
  <c r="M299" i="1"/>
  <c r="E303" i="1" l="1"/>
  <c r="AK283" i="1"/>
  <c r="AC283" i="1"/>
  <c r="T283" i="1"/>
  <c r="W283" i="1" s="1"/>
  <c r="S284" i="1"/>
  <c r="K300" i="1"/>
  <c r="L299" i="1"/>
  <c r="O299" i="1" s="1"/>
  <c r="D303" i="1" l="1"/>
  <c r="G303" i="1" s="1"/>
  <c r="C304" i="1"/>
  <c r="F304" i="1" s="1"/>
  <c r="AI284" i="1"/>
  <c r="AJ283" i="1"/>
  <c r="AM283" i="1" s="1"/>
  <c r="AB283" i="1"/>
  <c r="AE283" i="1" s="1"/>
  <c r="AA284" i="1"/>
  <c r="V284" i="1"/>
  <c r="N300" i="1"/>
  <c r="N103" i="1" s="1"/>
  <c r="AL284" i="1" l="1"/>
  <c r="AD284" i="1"/>
  <c r="U284" i="1"/>
  <c r="M300" i="1"/>
  <c r="M103" i="1" s="1"/>
  <c r="E304" i="1" l="1"/>
  <c r="AK284" i="1"/>
  <c r="AC284" i="1"/>
  <c r="S285" i="1"/>
  <c r="T284" i="1"/>
  <c r="W284" i="1" s="1"/>
  <c r="K301" i="1"/>
  <c r="L300" i="1"/>
  <c r="C305" i="1" l="1"/>
  <c r="F305" i="1" s="1"/>
  <c r="D304" i="1"/>
  <c r="G304" i="1" s="1"/>
  <c r="O300" i="1"/>
  <c r="O103" i="1" s="1"/>
  <c r="L103" i="1"/>
  <c r="AJ284" i="1"/>
  <c r="AM284" i="1" s="1"/>
  <c r="AI285" i="1"/>
  <c r="AB284" i="1"/>
  <c r="AE284" i="1" s="1"/>
  <c r="AA285" i="1"/>
  <c r="V285" i="1"/>
  <c r="N301" i="1"/>
  <c r="AL285" i="1" l="1"/>
  <c r="AD285" i="1"/>
  <c r="U285" i="1"/>
  <c r="M301" i="1"/>
  <c r="E305" i="1" l="1"/>
  <c r="AK285" i="1"/>
  <c r="AC285" i="1"/>
  <c r="T285" i="1"/>
  <c r="W285" i="1" s="1"/>
  <c r="S286" i="1"/>
  <c r="K302" i="1"/>
  <c r="L301" i="1"/>
  <c r="O301" i="1" s="1"/>
  <c r="C306" i="1" l="1"/>
  <c r="F306" i="1" s="1"/>
  <c r="D305" i="1"/>
  <c r="G305" i="1" s="1"/>
  <c r="AI286" i="1"/>
  <c r="AJ285" i="1"/>
  <c r="AM285" i="1" s="1"/>
  <c r="AA286" i="1"/>
  <c r="AB285" i="1"/>
  <c r="AE285" i="1" s="1"/>
  <c r="V286" i="1"/>
  <c r="N302" i="1"/>
  <c r="AL286" i="1" l="1"/>
  <c r="AD286" i="1"/>
  <c r="U286" i="1"/>
  <c r="M302" i="1"/>
  <c r="E306" i="1" l="1"/>
  <c r="AK286" i="1"/>
  <c r="AC286" i="1"/>
  <c r="S287" i="1"/>
  <c r="T286" i="1"/>
  <c r="W286" i="1" s="1"/>
  <c r="K303" i="1"/>
  <c r="L302" i="1"/>
  <c r="O302" i="1" s="1"/>
  <c r="C307" i="1" l="1"/>
  <c r="F307" i="1" s="1"/>
  <c r="D306" i="1"/>
  <c r="G306" i="1" s="1"/>
  <c r="AI287" i="1"/>
  <c r="AJ286" i="1"/>
  <c r="AM286" i="1" s="1"/>
  <c r="AA287" i="1"/>
  <c r="AB286" i="1"/>
  <c r="AE286" i="1" s="1"/>
  <c r="V287" i="1"/>
  <c r="N303" i="1"/>
  <c r="AL287" i="1" l="1"/>
  <c r="AD287" i="1"/>
  <c r="U287" i="1"/>
  <c r="M303" i="1"/>
  <c r="E307" i="1" l="1"/>
  <c r="AK287" i="1"/>
  <c r="AC287" i="1"/>
  <c r="T287" i="1"/>
  <c r="W287" i="1" s="1"/>
  <c r="S288" i="1"/>
  <c r="K304" i="1"/>
  <c r="L303" i="1"/>
  <c r="O303" i="1" s="1"/>
  <c r="D307" i="1" l="1"/>
  <c r="G307" i="1" s="1"/>
  <c r="C308" i="1"/>
  <c r="F308" i="1" s="1"/>
  <c r="AI288" i="1"/>
  <c r="AJ287" i="1"/>
  <c r="AM287" i="1" s="1"/>
  <c r="AA288" i="1"/>
  <c r="AB287" i="1"/>
  <c r="AE287" i="1" s="1"/>
  <c r="V288" i="1"/>
  <c r="N304" i="1"/>
  <c r="AL288" i="1" l="1"/>
  <c r="AD288" i="1"/>
  <c r="U288" i="1"/>
  <c r="M304" i="1"/>
  <c r="E308" i="1" l="1"/>
  <c r="AK288" i="1"/>
  <c r="AC288" i="1"/>
  <c r="T288" i="1"/>
  <c r="W288" i="1" s="1"/>
  <c r="S289" i="1"/>
  <c r="L304" i="1"/>
  <c r="O304" i="1" s="1"/>
  <c r="K305" i="1"/>
  <c r="D308" i="1" l="1"/>
  <c r="G308" i="1" s="1"/>
  <c r="C309" i="1"/>
  <c r="F309" i="1" s="1"/>
  <c r="AJ288" i="1"/>
  <c r="AM288" i="1" s="1"/>
  <c r="AI289" i="1"/>
  <c r="AB288" i="1"/>
  <c r="AE288" i="1" s="1"/>
  <c r="AA289" i="1"/>
  <c r="V289" i="1"/>
  <c r="N305" i="1"/>
  <c r="AL289" i="1" l="1"/>
  <c r="AD289" i="1"/>
  <c r="U289" i="1"/>
  <c r="M305" i="1"/>
  <c r="E309" i="1" l="1"/>
  <c r="AK289" i="1"/>
  <c r="AC289" i="1"/>
  <c r="S290" i="1"/>
  <c r="T289" i="1"/>
  <c r="W289" i="1" s="1"/>
  <c r="L305" i="1"/>
  <c r="O305" i="1" s="1"/>
  <c r="K306" i="1"/>
  <c r="D309" i="1" l="1"/>
  <c r="G309" i="1" s="1"/>
  <c r="C310" i="1"/>
  <c r="F310" i="1" s="1"/>
  <c r="AI290" i="1"/>
  <c r="AJ289" i="1"/>
  <c r="AM289" i="1" s="1"/>
  <c r="AA290" i="1"/>
  <c r="AB289" i="1"/>
  <c r="AE289" i="1" s="1"/>
  <c r="V290" i="1"/>
  <c r="V102" i="1" s="1"/>
  <c r="N306" i="1"/>
  <c r="F104" i="1" l="1"/>
  <c r="E310" i="1"/>
  <c r="AL290" i="1"/>
  <c r="AL102" i="1" s="1"/>
  <c r="AD290" i="1"/>
  <c r="AD102" i="1" s="1"/>
  <c r="U290" i="1"/>
  <c r="U102" i="1" s="1"/>
  <c r="U116" i="1" s="1"/>
  <c r="M306" i="1"/>
  <c r="E104" i="1" l="1"/>
  <c r="C311" i="1"/>
  <c r="F311" i="1" s="1"/>
  <c r="D310" i="1"/>
  <c r="AK290" i="1"/>
  <c r="AK102" i="1" s="1"/>
  <c r="AK116" i="1" s="1"/>
  <c r="AC290" i="1"/>
  <c r="AC102" i="1" s="1"/>
  <c r="AC116" i="1" s="1"/>
  <c r="T290" i="1"/>
  <c r="S291" i="1"/>
  <c r="K307" i="1"/>
  <c r="L306" i="1"/>
  <c r="O306" i="1" s="1"/>
  <c r="G310" i="1" l="1"/>
  <c r="G104" i="1" s="1"/>
  <c r="D104" i="1"/>
  <c r="E311" i="1"/>
  <c r="W290" i="1"/>
  <c r="W102" i="1" s="1"/>
  <c r="T102" i="1"/>
  <c r="T116" i="1" s="1"/>
  <c r="AJ290" i="1"/>
  <c r="AI291" i="1"/>
  <c r="AB290" i="1"/>
  <c r="AA291" i="1"/>
  <c r="V291" i="1"/>
  <c r="N307" i="1"/>
  <c r="C312" i="1" l="1"/>
  <c r="F312" i="1" s="1"/>
  <c r="D311" i="1"/>
  <c r="G311" i="1" s="1"/>
  <c r="AE290" i="1"/>
  <c r="AE102" i="1" s="1"/>
  <c r="AB102" i="1"/>
  <c r="AB116" i="1" s="1"/>
  <c r="AM290" i="1"/>
  <c r="AM102" i="1" s="1"/>
  <c r="AJ102" i="1"/>
  <c r="AJ116" i="1" s="1"/>
  <c r="AL291" i="1"/>
  <c r="AD291" i="1"/>
  <c r="U291" i="1"/>
  <c r="M307" i="1"/>
  <c r="AK291" i="1" l="1"/>
  <c r="AC291" i="1"/>
  <c r="S292" i="1"/>
  <c r="T291" i="1"/>
  <c r="W291" i="1" s="1"/>
  <c r="K308" i="1"/>
  <c r="L307" i="1"/>
  <c r="O307" i="1" s="1"/>
  <c r="E312" i="1" l="1"/>
  <c r="AJ291" i="1"/>
  <c r="AM291" i="1" s="1"/>
  <c r="AI292" i="1"/>
  <c r="AB291" i="1"/>
  <c r="AE291" i="1" s="1"/>
  <c r="AA292" i="1"/>
  <c r="V292" i="1"/>
  <c r="N308" i="1"/>
  <c r="D312" i="1" l="1"/>
  <c r="G312" i="1" s="1"/>
  <c r="C313" i="1"/>
  <c r="F313" i="1" s="1"/>
  <c r="AL292" i="1"/>
  <c r="AD292" i="1"/>
  <c r="U292" i="1"/>
  <c r="M308" i="1"/>
  <c r="AK292" i="1" l="1"/>
  <c r="AC292" i="1"/>
  <c r="S293" i="1"/>
  <c r="T292" i="1"/>
  <c r="W292" i="1" s="1"/>
  <c r="L308" i="1"/>
  <c r="O308" i="1" s="1"/>
  <c r="K309" i="1"/>
  <c r="E313" i="1" l="1"/>
  <c r="AJ292" i="1"/>
  <c r="AM292" i="1" s="1"/>
  <c r="AI293" i="1"/>
  <c r="AB292" i="1"/>
  <c r="AE292" i="1" s="1"/>
  <c r="AA293" i="1"/>
  <c r="V293" i="1"/>
  <c r="N309" i="1"/>
  <c r="D313" i="1" l="1"/>
  <c r="G313" i="1" s="1"/>
  <c r="C314" i="1"/>
  <c r="F314" i="1" s="1"/>
  <c r="AL293" i="1"/>
  <c r="AD293" i="1"/>
  <c r="U293" i="1"/>
  <c r="M309" i="1"/>
  <c r="AK293" i="1" l="1"/>
  <c r="AC293" i="1"/>
  <c r="T293" i="1"/>
  <c r="W293" i="1" s="1"/>
  <c r="S294" i="1"/>
  <c r="K310" i="1"/>
  <c r="L309" i="1"/>
  <c r="O309" i="1" s="1"/>
  <c r="E314" i="1" l="1"/>
  <c r="AI294" i="1"/>
  <c r="AJ293" i="1"/>
  <c r="AM293" i="1" s="1"/>
  <c r="AA294" i="1"/>
  <c r="AB293" i="1"/>
  <c r="AE293" i="1" s="1"/>
  <c r="V294" i="1"/>
  <c r="N310" i="1"/>
  <c r="N104" i="1" s="1"/>
  <c r="D314" i="1" l="1"/>
  <c r="G314" i="1" s="1"/>
  <c r="C315" i="1"/>
  <c r="F315" i="1" s="1"/>
  <c r="AL294" i="1"/>
  <c r="AD294" i="1"/>
  <c r="U294" i="1"/>
  <c r="M310" i="1"/>
  <c r="M104" i="1" s="1"/>
  <c r="AK294" i="1" l="1"/>
  <c r="AC294" i="1"/>
  <c r="S295" i="1"/>
  <c r="T294" i="1"/>
  <c r="W294" i="1" s="1"/>
  <c r="L310" i="1"/>
  <c r="K311" i="1"/>
  <c r="E315" i="1" l="1"/>
  <c r="O310" i="1"/>
  <c r="O104" i="1" s="1"/>
  <c r="L104" i="1"/>
  <c r="AI295" i="1"/>
  <c r="AJ294" i="1"/>
  <c r="AM294" i="1" s="1"/>
  <c r="AA295" i="1"/>
  <c r="AB294" i="1"/>
  <c r="AE294" i="1" s="1"/>
  <c r="V295" i="1"/>
  <c r="N311" i="1"/>
  <c r="C316" i="1" l="1"/>
  <c r="F316" i="1" s="1"/>
  <c r="D315" i="1"/>
  <c r="G315" i="1" s="1"/>
  <c r="AL295" i="1"/>
  <c r="AD295" i="1"/>
  <c r="U295" i="1"/>
  <c r="M311" i="1"/>
  <c r="AK295" i="1" l="1"/>
  <c r="AC295" i="1"/>
  <c r="T295" i="1"/>
  <c r="W295" i="1" s="1"/>
  <c r="S296" i="1"/>
  <c r="K312" i="1"/>
  <c r="L311" i="1"/>
  <c r="O311" i="1" s="1"/>
  <c r="E316" i="1" l="1"/>
  <c r="AI296" i="1"/>
  <c r="AJ295" i="1"/>
  <c r="AM295" i="1" s="1"/>
  <c r="AB295" i="1"/>
  <c r="AE295" i="1" s="1"/>
  <c r="AA296" i="1"/>
  <c r="V296" i="1"/>
  <c r="N312" i="1"/>
  <c r="D316" i="1" l="1"/>
  <c r="G316" i="1" s="1"/>
  <c r="C317" i="1"/>
  <c r="F317" i="1" s="1"/>
  <c r="AL296" i="1"/>
  <c r="AD296" i="1"/>
  <c r="U296" i="1"/>
  <c r="M312" i="1"/>
  <c r="AK296" i="1" l="1"/>
  <c r="AC296" i="1"/>
  <c r="S297" i="1"/>
  <c r="T296" i="1"/>
  <c r="W296" i="1" s="1"/>
  <c r="K313" i="1"/>
  <c r="L312" i="1"/>
  <c r="O312" i="1" s="1"/>
  <c r="E317" i="1" l="1"/>
  <c r="AJ296" i="1"/>
  <c r="AM296" i="1" s="1"/>
  <c r="AI297" i="1"/>
  <c r="AA297" i="1"/>
  <c r="AB296" i="1"/>
  <c r="AE296" i="1" s="1"/>
  <c r="V297" i="1"/>
  <c r="N313" i="1"/>
  <c r="D317" i="1" l="1"/>
  <c r="G317" i="1" s="1"/>
  <c r="C318" i="1"/>
  <c r="F318" i="1" s="1"/>
  <c r="AL297" i="1"/>
  <c r="AD297" i="1"/>
  <c r="U297" i="1"/>
  <c r="M313" i="1"/>
  <c r="AK297" i="1" l="1"/>
  <c r="AC297" i="1"/>
  <c r="S298" i="1"/>
  <c r="T297" i="1"/>
  <c r="W297" i="1" s="1"/>
  <c r="L313" i="1"/>
  <c r="O313" i="1" s="1"/>
  <c r="K314" i="1"/>
  <c r="E318" i="1" l="1"/>
  <c r="AI298" i="1"/>
  <c r="AJ297" i="1"/>
  <c r="AM297" i="1" s="1"/>
  <c r="AA298" i="1"/>
  <c r="AB297" i="1"/>
  <c r="AE297" i="1" s="1"/>
  <c r="V298" i="1"/>
  <c r="N314" i="1"/>
  <c r="C319" i="1" l="1"/>
  <c r="F319" i="1" s="1"/>
  <c r="D318" i="1"/>
  <c r="G318" i="1" s="1"/>
  <c r="AL298" i="1"/>
  <c r="AD298" i="1"/>
  <c r="U298" i="1"/>
  <c r="M314" i="1"/>
  <c r="AK298" i="1" l="1"/>
  <c r="AC298" i="1"/>
  <c r="S299" i="1"/>
  <c r="T298" i="1"/>
  <c r="W298" i="1" s="1"/>
  <c r="L314" i="1"/>
  <c r="O314" i="1" s="1"/>
  <c r="K315" i="1"/>
  <c r="E319" i="1" l="1"/>
  <c r="AJ298" i="1"/>
  <c r="AM298" i="1" s="1"/>
  <c r="AI299" i="1"/>
  <c r="AB298" i="1"/>
  <c r="AE298" i="1" s="1"/>
  <c r="AA299" i="1"/>
  <c r="V299" i="1"/>
  <c r="N315" i="1"/>
  <c r="D319" i="1" l="1"/>
  <c r="G319" i="1" s="1"/>
  <c r="C320" i="1"/>
  <c r="F320" i="1" s="1"/>
  <c r="AL299" i="1"/>
  <c r="AD299" i="1"/>
  <c r="U299" i="1"/>
  <c r="M315" i="1"/>
  <c r="AK299" i="1" l="1"/>
  <c r="AC299" i="1"/>
  <c r="T299" i="1"/>
  <c r="W299" i="1" s="1"/>
  <c r="S300" i="1"/>
  <c r="L315" i="1"/>
  <c r="O315" i="1" s="1"/>
  <c r="K316" i="1"/>
  <c r="F105" i="1" l="1"/>
  <c r="E320" i="1"/>
  <c r="AJ299" i="1"/>
  <c r="AM299" i="1" s="1"/>
  <c r="AI300" i="1"/>
  <c r="AA300" i="1"/>
  <c r="AB299" i="1"/>
  <c r="AE299" i="1" s="1"/>
  <c r="V300" i="1"/>
  <c r="V103" i="1" s="1"/>
  <c r="N316" i="1"/>
  <c r="E105" i="1" l="1"/>
  <c r="D320" i="1"/>
  <c r="C321" i="1"/>
  <c r="F321" i="1" s="1"/>
  <c r="AL300" i="1"/>
  <c r="AL103" i="1" s="1"/>
  <c r="AD300" i="1"/>
  <c r="AD103" i="1" s="1"/>
  <c r="U300" i="1"/>
  <c r="U103" i="1" s="1"/>
  <c r="M316" i="1"/>
  <c r="G320" i="1" l="1"/>
  <c r="G105" i="1" s="1"/>
  <c r="D105" i="1"/>
  <c r="AK300" i="1"/>
  <c r="AK103" i="1" s="1"/>
  <c r="AC300" i="1"/>
  <c r="AC103" i="1" s="1"/>
  <c r="S301" i="1"/>
  <c r="T300" i="1"/>
  <c r="K317" i="1"/>
  <c r="L316" i="1"/>
  <c r="O316" i="1" s="1"/>
  <c r="E321" i="1" l="1"/>
  <c r="W300" i="1"/>
  <c r="W103" i="1" s="1"/>
  <c r="T103" i="1"/>
  <c r="AJ300" i="1"/>
  <c r="AI301" i="1"/>
  <c r="AB300" i="1"/>
  <c r="AA301" i="1"/>
  <c r="V301" i="1"/>
  <c r="N317" i="1"/>
  <c r="C322" i="1" l="1"/>
  <c r="F322" i="1" s="1"/>
  <c r="D321" i="1"/>
  <c r="G321" i="1" s="1"/>
  <c r="AE300" i="1"/>
  <c r="AE103" i="1" s="1"/>
  <c r="AB103" i="1"/>
  <c r="AM300" i="1"/>
  <c r="AM103" i="1" s="1"/>
  <c r="AJ103" i="1"/>
  <c r="AL301" i="1"/>
  <c r="AD301" i="1"/>
  <c r="U301" i="1"/>
  <c r="M317" i="1"/>
  <c r="AK301" i="1" l="1"/>
  <c r="AC301" i="1"/>
  <c r="T301" i="1"/>
  <c r="W301" i="1" s="1"/>
  <c r="S302" i="1"/>
  <c r="K318" i="1"/>
  <c r="L317" i="1"/>
  <c r="O317" i="1" s="1"/>
  <c r="E322" i="1" l="1"/>
  <c r="AJ301" i="1"/>
  <c r="AM301" i="1" s="1"/>
  <c r="AI302" i="1"/>
  <c r="AB301" i="1"/>
  <c r="AE301" i="1" s="1"/>
  <c r="AA302" i="1"/>
  <c r="V302" i="1"/>
  <c r="N318" i="1"/>
  <c r="D322" i="1" l="1"/>
  <c r="G322" i="1" s="1"/>
  <c r="C323" i="1"/>
  <c r="F323" i="1" s="1"/>
  <c r="AL302" i="1"/>
  <c r="AD302" i="1"/>
  <c r="U302" i="1"/>
  <c r="M318" i="1"/>
  <c r="AK302" i="1" l="1"/>
  <c r="AC302" i="1"/>
  <c r="S303" i="1"/>
  <c r="T302" i="1"/>
  <c r="W302" i="1" s="1"/>
  <c r="K319" i="1"/>
  <c r="L318" i="1"/>
  <c r="O318" i="1" s="1"/>
  <c r="E323" i="1" l="1"/>
  <c r="AI303" i="1"/>
  <c r="AJ302" i="1"/>
  <c r="AM302" i="1" s="1"/>
  <c r="AA303" i="1"/>
  <c r="AB302" i="1"/>
  <c r="AE302" i="1" s="1"/>
  <c r="V303" i="1"/>
  <c r="N319" i="1"/>
  <c r="C324" i="1" l="1"/>
  <c r="F324" i="1" s="1"/>
  <c r="D323" i="1"/>
  <c r="G323" i="1" s="1"/>
  <c r="AL303" i="1"/>
  <c r="AD303" i="1"/>
  <c r="U303" i="1"/>
  <c r="M319" i="1"/>
  <c r="AK303" i="1" l="1"/>
  <c r="AC303" i="1"/>
  <c r="S304" i="1"/>
  <c r="T303" i="1"/>
  <c r="W303" i="1" s="1"/>
  <c r="K320" i="1"/>
  <c r="L319" i="1"/>
  <c r="O319" i="1" s="1"/>
  <c r="E324" i="1" l="1"/>
  <c r="AJ303" i="1"/>
  <c r="AM303" i="1" s="1"/>
  <c r="AI304" i="1"/>
  <c r="AB303" i="1"/>
  <c r="AE303" i="1" s="1"/>
  <c r="AA304" i="1"/>
  <c r="V304" i="1"/>
  <c r="N320" i="1"/>
  <c r="N105" i="1" s="1"/>
  <c r="D324" i="1" l="1"/>
  <c r="G324" i="1" s="1"/>
  <c r="C325" i="1"/>
  <c r="F325" i="1" s="1"/>
  <c r="AL304" i="1"/>
  <c r="AD304" i="1"/>
  <c r="U304" i="1"/>
  <c r="M320" i="1"/>
  <c r="M105" i="1" s="1"/>
  <c r="AK304" i="1" l="1"/>
  <c r="AC304" i="1"/>
  <c r="S305" i="1"/>
  <c r="T304" i="1"/>
  <c r="W304" i="1" s="1"/>
  <c r="K321" i="1"/>
  <c r="L320" i="1"/>
  <c r="E325" i="1" l="1"/>
  <c r="O320" i="1"/>
  <c r="O105" i="1" s="1"/>
  <c r="L105" i="1"/>
  <c r="AI305" i="1"/>
  <c r="AJ304" i="1"/>
  <c r="AM304" i="1" s="1"/>
  <c r="AA305" i="1"/>
  <c r="AB304" i="1"/>
  <c r="AE304" i="1" s="1"/>
  <c r="V305" i="1"/>
  <c r="N321" i="1"/>
  <c r="D325" i="1" l="1"/>
  <c r="G325" i="1" s="1"/>
  <c r="C326" i="1"/>
  <c r="F326" i="1" s="1"/>
  <c r="AL305" i="1"/>
  <c r="AD305" i="1"/>
  <c r="U305" i="1"/>
  <c r="M321" i="1"/>
  <c r="AK305" i="1" l="1"/>
  <c r="AC305" i="1"/>
  <c r="S306" i="1"/>
  <c r="T305" i="1"/>
  <c r="W305" i="1" s="1"/>
  <c r="L321" i="1"/>
  <c r="O321" i="1" s="1"/>
  <c r="K322" i="1"/>
  <c r="E326" i="1" l="1"/>
  <c r="AJ305" i="1"/>
  <c r="AM305" i="1" s="1"/>
  <c r="AI306" i="1"/>
  <c r="AB305" i="1"/>
  <c r="AE305" i="1" s="1"/>
  <c r="AA306" i="1"/>
  <c r="V306" i="1"/>
  <c r="N322" i="1"/>
  <c r="C327" i="1" l="1"/>
  <c r="F327" i="1" s="1"/>
  <c r="D326" i="1"/>
  <c r="G326" i="1" s="1"/>
  <c r="AL306" i="1"/>
  <c r="AD306" i="1"/>
  <c r="U306" i="1"/>
  <c r="M322" i="1"/>
  <c r="AK306" i="1" l="1"/>
  <c r="AC306" i="1"/>
  <c r="S307" i="1"/>
  <c r="T306" i="1"/>
  <c r="W306" i="1" s="1"/>
  <c r="L322" i="1"/>
  <c r="O322" i="1" s="1"/>
  <c r="K323" i="1"/>
  <c r="E327" i="1" l="1"/>
  <c r="AJ306" i="1"/>
  <c r="AM306" i="1" s="1"/>
  <c r="AI307" i="1"/>
  <c r="AB306" i="1"/>
  <c r="AE306" i="1" s="1"/>
  <c r="AA307" i="1"/>
  <c r="V307" i="1"/>
  <c r="N323" i="1"/>
  <c r="D327" i="1" l="1"/>
  <c r="G327" i="1" s="1"/>
  <c r="C328" i="1"/>
  <c r="F328" i="1" s="1"/>
  <c r="AL307" i="1"/>
  <c r="AD307" i="1"/>
  <c r="U307" i="1"/>
  <c r="M323" i="1"/>
  <c r="AK307" i="1" l="1"/>
  <c r="AC307" i="1"/>
  <c r="S308" i="1"/>
  <c r="T307" i="1"/>
  <c r="W307" i="1" s="1"/>
  <c r="L323" i="1"/>
  <c r="O323" i="1" s="1"/>
  <c r="K324" i="1"/>
  <c r="E328" i="1" l="1"/>
  <c r="AJ307" i="1"/>
  <c r="AM307" i="1" s="1"/>
  <c r="AI308" i="1"/>
  <c r="AB307" i="1"/>
  <c r="AE307" i="1" s="1"/>
  <c r="AA308" i="1"/>
  <c r="V308" i="1"/>
  <c r="N324" i="1"/>
  <c r="C329" i="1" l="1"/>
  <c r="F329" i="1" s="1"/>
  <c r="D328" i="1"/>
  <c r="G328" i="1" s="1"/>
  <c r="AL308" i="1"/>
  <c r="AD308" i="1"/>
  <c r="U308" i="1"/>
  <c r="M324" i="1"/>
  <c r="AK308" i="1" l="1"/>
  <c r="AC308" i="1"/>
  <c r="S309" i="1"/>
  <c r="T308" i="1"/>
  <c r="W308" i="1" s="1"/>
  <c r="K325" i="1"/>
  <c r="L324" i="1"/>
  <c r="O324" i="1" s="1"/>
  <c r="E329" i="1" l="1"/>
  <c r="AI309" i="1"/>
  <c r="AJ308" i="1"/>
  <c r="AM308" i="1" s="1"/>
  <c r="AA309" i="1"/>
  <c r="AB308" i="1"/>
  <c r="AE308" i="1" s="1"/>
  <c r="V309" i="1"/>
  <c r="N325" i="1"/>
  <c r="C330" i="1" l="1"/>
  <c r="F330" i="1" s="1"/>
  <c r="D329" i="1"/>
  <c r="G329" i="1" s="1"/>
  <c r="AL309" i="1"/>
  <c r="AD309" i="1"/>
  <c r="U309" i="1"/>
  <c r="M325" i="1"/>
  <c r="AK309" i="1" l="1"/>
  <c r="AC309" i="1"/>
  <c r="T309" i="1"/>
  <c r="W309" i="1" s="1"/>
  <c r="S310" i="1"/>
  <c r="L325" i="1"/>
  <c r="O325" i="1" s="1"/>
  <c r="K326" i="1"/>
  <c r="F106" i="1" l="1"/>
  <c r="E330" i="1"/>
  <c r="AJ309" i="1"/>
  <c r="AM309" i="1" s="1"/>
  <c r="AI310" i="1"/>
  <c r="AB309" i="1"/>
  <c r="AE309" i="1" s="1"/>
  <c r="AA310" i="1"/>
  <c r="V310" i="1"/>
  <c r="V104" i="1" s="1"/>
  <c r="N326" i="1"/>
  <c r="E106" i="1" l="1"/>
  <c r="D330" i="1"/>
  <c r="C331" i="1"/>
  <c r="F331" i="1" s="1"/>
  <c r="AL310" i="1"/>
  <c r="AL104" i="1" s="1"/>
  <c r="AD310" i="1"/>
  <c r="AD104" i="1" s="1"/>
  <c r="U310" i="1"/>
  <c r="U104" i="1" s="1"/>
  <c r="M326" i="1"/>
  <c r="G330" i="1" l="1"/>
  <c r="G106" i="1" s="1"/>
  <c r="D106" i="1"/>
  <c r="AK310" i="1"/>
  <c r="AK104" i="1" s="1"/>
  <c r="AC310" i="1"/>
  <c r="AC104" i="1" s="1"/>
  <c r="T310" i="1"/>
  <c r="S311" i="1"/>
  <c r="L326" i="1"/>
  <c r="O326" i="1" s="1"/>
  <c r="K327" i="1"/>
  <c r="E331" i="1" l="1"/>
  <c r="W310" i="1"/>
  <c r="W104" i="1" s="1"/>
  <c r="T104" i="1"/>
  <c r="AI311" i="1"/>
  <c r="AJ310" i="1"/>
  <c r="AA311" i="1"/>
  <c r="AB310" i="1"/>
  <c r="V311" i="1"/>
  <c r="N327" i="1"/>
  <c r="C332" i="1" l="1"/>
  <c r="F332" i="1" s="1"/>
  <c r="D331" i="1"/>
  <c r="G331" i="1" s="1"/>
  <c r="AM310" i="1"/>
  <c r="AM104" i="1" s="1"/>
  <c r="AJ104" i="1"/>
  <c r="AE310" i="1"/>
  <c r="AE104" i="1" s="1"/>
  <c r="AB104" i="1"/>
  <c r="AL311" i="1"/>
  <c r="AD311" i="1"/>
  <c r="U311" i="1"/>
  <c r="M327" i="1"/>
  <c r="AK311" i="1" l="1"/>
  <c r="AC311" i="1"/>
  <c r="S312" i="1"/>
  <c r="T311" i="1"/>
  <c r="W311" i="1" s="1"/>
  <c r="L327" i="1"/>
  <c r="O327" i="1" s="1"/>
  <c r="K328" i="1"/>
  <c r="E332" i="1" l="1"/>
  <c r="AI312" i="1"/>
  <c r="AJ311" i="1"/>
  <c r="AM311" i="1" s="1"/>
  <c r="AA312" i="1"/>
  <c r="AB311" i="1"/>
  <c r="AE311" i="1" s="1"/>
  <c r="V312" i="1"/>
  <c r="N328" i="1"/>
  <c r="C333" i="1" l="1"/>
  <c r="F333" i="1" s="1"/>
  <c r="D332" i="1"/>
  <c r="G332" i="1" s="1"/>
  <c r="AL312" i="1"/>
  <c r="AD312" i="1"/>
  <c r="U312" i="1"/>
  <c r="M328" i="1"/>
  <c r="AK312" i="1" l="1"/>
  <c r="AC312" i="1"/>
  <c r="T312" i="1"/>
  <c r="W312" i="1" s="1"/>
  <c r="S313" i="1"/>
  <c r="K329" i="1"/>
  <c r="L328" i="1"/>
  <c r="O328" i="1" s="1"/>
  <c r="E333" i="1" l="1"/>
  <c r="AJ312" i="1"/>
  <c r="AM312" i="1" s="1"/>
  <c r="AI313" i="1"/>
  <c r="AB312" i="1"/>
  <c r="AE312" i="1" s="1"/>
  <c r="AA313" i="1"/>
  <c r="V313" i="1"/>
  <c r="N329" i="1"/>
  <c r="D333" i="1" l="1"/>
  <c r="G333" i="1" s="1"/>
  <c r="C334" i="1"/>
  <c r="F334" i="1" s="1"/>
  <c r="AL313" i="1"/>
  <c r="AD313" i="1"/>
  <c r="U313" i="1"/>
  <c r="M329" i="1"/>
  <c r="AK313" i="1" l="1"/>
  <c r="AC313" i="1"/>
  <c r="S314" i="1"/>
  <c r="T313" i="1"/>
  <c r="W313" i="1" s="1"/>
  <c r="K330" i="1"/>
  <c r="L329" i="1"/>
  <c r="O329" i="1" s="1"/>
  <c r="E334" i="1" l="1"/>
  <c r="AI314" i="1"/>
  <c r="AJ313" i="1"/>
  <c r="AM313" i="1" s="1"/>
  <c r="AA314" i="1"/>
  <c r="AB313" i="1"/>
  <c r="AE313" i="1" s="1"/>
  <c r="V314" i="1"/>
  <c r="N330" i="1"/>
  <c r="N106" i="1" s="1"/>
  <c r="C335" i="1" l="1"/>
  <c r="F335" i="1" s="1"/>
  <c r="D334" i="1"/>
  <c r="G334" i="1" s="1"/>
  <c r="AL314" i="1"/>
  <c r="AD314" i="1"/>
  <c r="U314" i="1"/>
  <c r="M330" i="1"/>
  <c r="M106" i="1" s="1"/>
  <c r="AK314" i="1" l="1"/>
  <c r="AC314" i="1"/>
  <c r="T314" i="1"/>
  <c r="W314" i="1" s="1"/>
  <c r="S315" i="1"/>
  <c r="L330" i="1"/>
  <c r="K331" i="1"/>
  <c r="E335" i="1" l="1"/>
  <c r="O330" i="1"/>
  <c r="O106" i="1" s="1"/>
  <c r="L106" i="1"/>
  <c r="AJ314" i="1"/>
  <c r="AM314" i="1" s="1"/>
  <c r="AI315" i="1"/>
  <c r="AB314" i="1"/>
  <c r="AE314" i="1" s="1"/>
  <c r="AA315" i="1"/>
  <c r="V315" i="1"/>
  <c r="N331" i="1"/>
  <c r="D335" i="1" l="1"/>
  <c r="G335" i="1" s="1"/>
  <c r="C336" i="1"/>
  <c r="F336" i="1" s="1"/>
  <c r="AL315" i="1"/>
  <c r="AD315" i="1"/>
  <c r="U315" i="1"/>
  <c r="M331" i="1"/>
  <c r="AK315" i="1" l="1"/>
  <c r="AC315" i="1"/>
  <c r="S316" i="1"/>
  <c r="T315" i="1"/>
  <c r="W315" i="1" s="1"/>
  <c r="K332" i="1"/>
  <c r="L331" i="1"/>
  <c r="O331" i="1" s="1"/>
  <c r="E336" i="1" l="1"/>
  <c r="AI316" i="1"/>
  <c r="AJ315" i="1"/>
  <c r="AM315" i="1" s="1"/>
  <c r="AA316" i="1"/>
  <c r="AB315" i="1"/>
  <c r="AE315" i="1" s="1"/>
  <c r="V316" i="1"/>
  <c r="N332" i="1"/>
  <c r="C337" i="1" l="1"/>
  <c r="F337" i="1" s="1"/>
  <c r="D336" i="1"/>
  <c r="G336" i="1" s="1"/>
  <c r="AL316" i="1"/>
  <c r="AD316" i="1"/>
  <c r="U316" i="1"/>
  <c r="M332" i="1"/>
  <c r="AK316" i="1" l="1"/>
  <c r="AC316" i="1"/>
  <c r="T316" i="1"/>
  <c r="W316" i="1" s="1"/>
  <c r="S317" i="1"/>
  <c r="K333" i="1"/>
  <c r="L332" i="1"/>
  <c r="O332" i="1" s="1"/>
  <c r="E337" i="1" l="1"/>
  <c r="AI317" i="1"/>
  <c r="AJ316" i="1"/>
  <c r="AM316" i="1" s="1"/>
  <c r="AA317" i="1"/>
  <c r="AB316" i="1"/>
  <c r="AE316" i="1" s="1"/>
  <c r="V317" i="1"/>
  <c r="N333" i="1"/>
  <c r="C338" i="1" l="1"/>
  <c r="F338" i="1" s="1"/>
  <c r="D337" i="1"/>
  <c r="G337" i="1" s="1"/>
  <c r="AL317" i="1"/>
  <c r="AD317" i="1"/>
  <c r="U317" i="1"/>
  <c r="M333" i="1"/>
  <c r="AK317" i="1" l="1"/>
  <c r="AC317" i="1"/>
  <c r="T317" i="1"/>
  <c r="W317" i="1" s="1"/>
  <c r="S318" i="1"/>
  <c r="L333" i="1"/>
  <c r="O333" i="1" s="1"/>
  <c r="K334" i="1"/>
  <c r="E338" i="1" l="1"/>
  <c r="AJ317" i="1"/>
  <c r="AM317" i="1" s="1"/>
  <c r="AI318" i="1"/>
  <c r="AA318" i="1"/>
  <c r="AB317" i="1"/>
  <c r="AE317" i="1" s="1"/>
  <c r="V318" i="1"/>
  <c r="N334" i="1"/>
  <c r="D338" i="1" l="1"/>
  <c r="G338" i="1" s="1"/>
  <c r="C339" i="1"/>
  <c r="F339" i="1" s="1"/>
  <c r="AL318" i="1"/>
  <c r="AK318" i="1" s="1"/>
  <c r="AD318" i="1"/>
  <c r="U318" i="1"/>
  <c r="M334" i="1"/>
  <c r="AI319" i="1" l="1"/>
  <c r="AL319" i="1" s="1"/>
  <c r="AJ318" i="1"/>
  <c r="AM318" i="1" s="1"/>
  <c r="AC318" i="1"/>
  <c r="T318" i="1"/>
  <c r="W318" i="1" s="1"/>
  <c r="S319" i="1"/>
  <c r="L334" i="1"/>
  <c r="O334" i="1" s="1"/>
  <c r="K335" i="1"/>
  <c r="E339" i="1" l="1"/>
  <c r="AK319" i="1"/>
  <c r="AA319" i="1"/>
  <c r="AB318" i="1"/>
  <c r="AE318" i="1" s="1"/>
  <c r="V319" i="1"/>
  <c r="N335" i="1"/>
  <c r="C340" i="1" l="1"/>
  <c r="F340" i="1" s="1"/>
  <c r="D339" i="1"/>
  <c r="G339" i="1" s="1"/>
  <c r="AI320" i="1"/>
  <c r="AJ319" i="1"/>
  <c r="AM319" i="1" s="1"/>
  <c r="AD319" i="1"/>
  <c r="U319" i="1"/>
  <c r="M335" i="1"/>
  <c r="AL320" i="1" l="1"/>
  <c r="AL105" i="1" s="1"/>
  <c r="AC319" i="1"/>
  <c r="S320" i="1"/>
  <c r="T319" i="1"/>
  <c r="W319" i="1" s="1"/>
  <c r="L335" i="1"/>
  <c r="O335" i="1" s="1"/>
  <c r="K336" i="1"/>
  <c r="F107" i="1" l="1"/>
  <c r="E340" i="1"/>
  <c r="AK320" i="1"/>
  <c r="AK105" i="1" s="1"/>
  <c r="AB319" i="1"/>
  <c r="AE319" i="1" s="1"/>
  <c r="AA320" i="1"/>
  <c r="V320" i="1"/>
  <c r="V105" i="1" s="1"/>
  <c r="N336" i="1"/>
  <c r="E107" i="1" l="1"/>
  <c r="D340" i="1"/>
  <c r="C341" i="1"/>
  <c r="F341" i="1" s="1"/>
  <c r="AI321" i="1"/>
  <c r="AJ320" i="1"/>
  <c r="AD320" i="1"/>
  <c r="AD105" i="1" s="1"/>
  <c r="U320" i="1"/>
  <c r="U105" i="1" s="1"/>
  <c r="M336" i="1"/>
  <c r="G340" i="1" l="1"/>
  <c r="G107" i="1" s="1"/>
  <c r="D107" i="1"/>
  <c r="AM320" i="1"/>
  <c r="AM105" i="1" s="1"/>
  <c r="AJ105" i="1"/>
  <c r="AL321" i="1"/>
  <c r="AC320" i="1"/>
  <c r="AC105" i="1" s="1"/>
  <c r="T320" i="1"/>
  <c r="S321" i="1"/>
  <c r="L336" i="1"/>
  <c r="O336" i="1" s="1"/>
  <c r="K337" i="1"/>
  <c r="E341" i="1" l="1"/>
  <c r="W320" i="1"/>
  <c r="W105" i="1" s="1"/>
  <c r="T105" i="1"/>
  <c r="AK321" i="1"/>
  <c r="AA321" i="1"/>
  <c r="AB320" i="1"/>
  <c r="V321" i="1"/>
  <c r="N337" i="1"/>
  <c r="C342" i="1" l="1"/>
  <c r="F342" i="1" s="1"/>
  <c r="D341" i="1"/>
  <c r="G341" i="1" s="1"/>
  <c r="AE320" i="1"/>
  <c r="AE105" i="1" s="1"/>
  <c r="AB105" i="1"/>
  <c r="AI322" i="1"/>
  <c r="AJ321" i="1"/>
  <c r="AM321" i="1" s="1"/>
  <c r="AD321" i="1"/>
  <c r="U321" i="1"/>
  <c r="M337" i="1"/>
  <c r="AL322" i="1" l="1"/>
  <c r="AC321" i="1"/>
  <c r="S322" i="1"/>
  <c r="T321" i="1"/>
  <c r="W321" i="1" s="1"/>
  <c r="K338" i="1"/>
  <c r="L337" i="1"/>
  <c r="O337" i="1" s="1"/>
  <c r="E342" i="1" l="1"/>
  <c r="AK322" i="1"/>
  <c r="AA322" i="1"/>
  <c r="AB321" i="1"/>
  <c r="AE321" i="1" s="1"/>
  <c r="V322" i="1"/>
  <c r="N338" i="1"/>
  <c r="C343" i="1" l="1"/>
  <c r="F343" i="1" s="1"/>
  <c r="D342" i="1"/>
  <c r="G342" i="1" s="1"/>
  <c r="AJ322" i="1"/>
  <c r="AM322" i="1" s="1"/>
  <c r="AI323" i="1"/>
  <c r="AD322" i="1"/>
  <c r="U322" i="1"/>
  <c r="M338" i="1"/>
  <c r="AL323" i="1" l="1"/>
  <c r="AC322" i="1"/>
  <c r="S323" i="1"/>
  <c r="T322" i="1"/>
  <c r="W322" i="1" s="1"/>
  <c r="L338" i="1"/>
  <c r="O338" i="1" s="1"/>
  <c r="K339" i="1"/>
  <c r="E343" i="1" l="1"/>
  <c r="AK323" i="1"/>
  <c r="AB322" i="1"/>
  <c r="AE322" i="1" s="1"/>
  <c r="AA323" i="1"/>
  <c r="V323" i="1"/>
  <c r="N339" i="1"/>
  <c r="D343" i="1" l="1"/>
  <c r="G343" i="1" s="1"/>
  <c r="C344" i="1"/>
  <c r="F344" i="1" s="1"/>
  <c r="AJ323" i="1"/>
  <c r="AM323" i="1" s="1"/>
  <c r="AI324" i="1"/>
  <c r="AD323" i="1"/>
  <c r="U323" i="1"/>
  <c r="M339" i="1"/>
  <c r="AL324" i="1" l="1"/>
  <c r="AC323" i="1"/>
  <c r="T323" i="1"/>
  <c r="W323" i="1" s="1"/>
  <c r="S324" i="1"/>
  <c r="L339" i="1"/>
  <c r="O339" i="1" s="1"/>
  <c r="K340" i="1"/>
  <c r="E344" i="1" l="1"/>
  <c r="AK324" i="1"/>
  <c r="AB323" i="1"/>
  <c r="AE323" i="1" s="1"/>
  <c r="AA324" i="1"/>
  <c r="V324" i="1"/>
  <c r="N340" i="1"/>
  <c r="N107" i="1" s="1"/>
  <c r="D344" i="1" l="1"/>
  <c r="G344" i="1" s="1"/>
  <c r="C345" i="1"/>
  <c r="F345" i="1" s="1"/>
  <c r="AI325" i="1"/>
  <c r="AJ324" i="1"/>
  <c r="AM324" i="1" s="1"/>
  <c r="AD324" i="1"/>
  <c r="U324" i="1"/>
  <c r="M340" i="1"/>
  <c r="M107" i="1" s="1"/>
  <c r="AL325" i="1" l="1"/>
  <c r="AC324" i="1"/>
  <c r="T324" i="1"/>
  <c r="W324" i="1" s="1"/>
  <c r="S325" i="1"/>
  <c r="K341" i="1"/>
  <c r="L340" i="1"/>
  <c r="E345" i="1" l="1"/>
  <c r="O340" i="1"/>
  <c r="O107" i="1" s="1"/>
  <c r="L107" i="1"/>
  <c r="AK325" i="1"/>
  <c r="AA325" i="1"/>
  <c r="AB324" i="1"/>
  <c r="AE324" i="1" s="1"/>
  <c r="V325" i="1"/>
  <c r="N341" i="1"/>
  <c r="C346" i="1" l="1"/>
  <c r="F346" i="1" s="1"/>
  <c r="D345" i="1"/>
  <c r="G345" i="1" s="1"/>
  <c r="AI326" i="1"/>
  <c r="AJ325" i="1"/>
  <c r="AM325" i="1" s="1"/>
  <c r="AD325" i="1"/>
  <c r="U325" i="1"/>
  <c r="M341" i="1"/>
  <c r="AL326" i="1" l="1"/>
  <c r="AC325" i="1"/>
  <c r="T325" i="1"/>
  <c r="W325" i="1" s="1"/>
  <c r="S326" i="1"/>
  <c r="K342" i="1"/>
  <c r="L341" i="1"/>
  <c r="O341" i="1" s="1"/>
  <c r="E346" i="1" l="1"/>
  <c r="AK326" i="1"/>
  <c r="AA326" i="1"/>
  <c r="AB325" i="1"/>
  <c r="AE325" i="1" s="1"/>
  <c r="V326" i="1"/>
  <c r="N342" i="1"/>
  <c r="D346" i="1" l="1"/>
  <c r="G346" i="1" s="1"/>
  <c r="C347" i="1"/>
  <c r="F347" i="1" s="1"/>
  <c r="AI327" i="1"/>
  <c r="AJ326" i="1"/>
  <c r="AM326" i="1" s="1"/>
  <c r="AD326" i="1"/>
  <c r="U326" i="1"/>
  <c r="M342" i="1"/>
  <c r="AL327" i="1" l="1"/>
  <c r="AC326" i="1"/>
  <c r="S327" i="1"/>
  <c r="T326" i="1"/>
  <c r="W326" i="1" s="1"/>
  <c r="L342" i="1"/>
  <c r="O342" i="1" s="1"/>
  <c r="K343" i="1"/>
  <c r="E347" i="1" l="1"/>
  <c r="AK327" i="1"/>
  <c r="AA327" i="1"/>
  <c r="AB326" i="1"/>
  <c r="AE326" i="1" s="1"/>
  <c r="V327" i="1"/>
  <c r="N343" i="1"/>
  <c r="C348" i="1" l="1"/>
  <c r="F348" i="1" s="1"/>
  <c r="D347" i="1"/>
  <c r="G347" i="1" s="1"/>
  <c r="AI328" i="1"/>
  <c r="AJ327" i="1"/>
  <c r="AM327" i="1" s="1"/>
  <c r="AD327" i="1"/>
  <c r="U327" i="1"/>
  <c r="M343" i="1"/>
  <c r="AL328" i="1" l="1"/>
  <c r="AC327" i="1"/>
  <c r="T327" i="1"/>
  <c r="W327" i="1" s="1"/>
  <c r="S328" i="1"/>
  <c r="K344" i="1"/>
  <c r="L343" i="1"/>
  <c r="O343" i="1" s="1"/>
  <c r="E348" i="1" l="1"/>
  <c r="AK328" i="1"/>
  <c r="AA328" i="1"/>
  <c r="AB327" i="1"/>
  <c r="AE327" i="1" s="1"/>
  <c r="V328" i="1"/>
  <c r="N344" i="1"/>
  <c r="D348" i="1" l="1"/>
  <c r="G348" i="1" s="1"/>
  <c r="C349" i="1"/>
  <c r="F349" i="1" s="1"/>
  <c r="AI329" i="1"/>
  <c r="AJ328" i="1"/>
  <c r="AM328" i="1" s="1"/>
  <c r="AD328" i="1"/>
  <c r="U328" i="1"/>
  <c r="M344" i="1"/>
  <c r="AL329" i="1" l="1"/>
  <c r="AC328" i="1"/>
  <c r="T328" i="1"/>
  <c r="W328" i="1" s="1"/>
  <c r="S329" i="1"/>
  <c r="K345" i="1"/>
  <c r="L344" i="1"/>
  <c r="O344" i="1" s="1"/>
  <c r="E349" i="1" l="1"/>
  <c r="AK329" i="1"/>
  <c r="AA329" i="1"/>
  <c r="AB328" i="1"/>
  <c r="AE328" i="1" s="1"/>
  <c r="V329" i="1"/>
  <c r="N345" i="1"/>
  <c r="D349" i="1" l="1"/>
  <c r="G349" i="1" s="1"/>
  <c r="C350" i="1"/>
  <c r="F350" i="1" s="1"/>
  <c r="AI330" i="1"/>
  <c r="AJ329" i="1"/>
  <c r="AM329" i="1" s="1"/>
  <c r="AD329" i="1"/>
  <c r="U329" i="1"/>
  <c r="M345" i="1"/>
  <c r="AL330" i="1" l="1"/>
  <c r="AL106" i="1" s="1"/>
  <c r="AC329" i="1"/>
  <c r="S330" i="1"/>
  <c r="T329" i="1"/>
  <c r="W329" i="1" s="1"/>
  <c r="L345" i="1"/>
  <c r="O345" i="1" s="1"/>
  <c r="K346" i="1"/>
  <c r="F108" i="1" l="1"/>
  <c r="E350" i="1"/>
  <c r="AK330" i="1"/>
  <c r="AK106" i="1" s="1"/>
  <c r="AA330" i="1"/>
  <c r="AB329" i="1"/>
  <c r="AE329" i="1" s="1"/>
  <c r="V330" i="1"/>
  <c r="V106" i="1" s="1"/>
  <c r="N346" i="1"/>
  <c r="E108" i="1" l="1"/>
  <c r="C351" i="1"/>
  <c r="F351" i="1" s="1"/>
  <c r="D350" i="1"/>
  <c r="AJ330" i="1"/>
  <c r="AI331" i="1"/>
  <c r="AD330" i="1"/>
  <c r="AD106" i="1" s="1"/>
  <c r="U330" i="1"/>
  <c r="U106" i="1" s="1"/>
  <c r="M346" i="1"/>
  <c r="G350" i="1" l="1"/>
  <c r="G108" i="1" s="1"/>
  <c r="D108" i="1"/>
  <c r="AM330" i="1"/>
  <c r="AM106" i="1" s="1"/>
  <c r="AJ106" i="1"/>
  <c r="AL331" i="1"/>
  <c r="AC330" i="1"/>
  <c r="AC106" i="1" s="1"/>
  <c r="T330" i="1"/>
  <c r="S331" i="1"/>
  <c r="L346" i="1"/>
  <c r="O346" i="1" s="1"/>
  <c r="K347" i="1"/>
  <c r="E351" i="1" l="1"/>
  <c r="W330" i="1"/>
  <c r="W106" i="1" s="1"/>
  <c r="T106" i="1"/>
  <c r="AK331" i="1"/>
  <c r="AB330" i="1"/>
  <c r="AA331" i="1"/>
  <c r="V331" i="1"/>
  <c r="N347" i="1"/>
  <c r="C352" i="1" l="1"/>
  <c r="F352" i="1" s="1"/>
  <c r="D351" i="1"/>
  <c r="G351" i="1" s="1"/>
  <c r="AE330" i="1"/>
  <c r="AE106" i="1" s="1"/>
  <c r="AB106" i="1"/>
  <c r="AJ331" i="1"/>
  <c r="AM331" i="1" s="1"/>
  <c r="AI332" i="1"/>
  <c r="AD331" i="1"/>
  <c r="U331" i="1"/>
  <c r="M347" i="1"/>
  <c r="AL332" i="1" l="1"/>
  <c r="AC331" i="1"/>
  <c r="S332" i="1"/>
  <c r="T331" i="1"/>
  <c r="W331" i="1" s="1"/>
  <c r="K348" i="1"/>
  <c r="L347" i="1"/>
  <c r="O347" i="1" s="1"/>
  <c r="E352" i="1" l="1"/>
  <c r="AK332" i="1"/>
  <c r="AB331" i="1"/>
  <c r="AE331" i="1" s="1"/>
  <c r="AA332" i="1"/>
  <c r="V332" i="1"/>
  <c r="N348" i="1"/>
  <c r="D352" i="1" l="1"/>
  <c r="G352" i="1" s="1"/>
  <c r="C353" i="1"/>
  <c r="F353" i="1" s="1"/>
  <c r="AJ332" i="1"/>
  <c r="AM332" i="1" s="1"/>
  <c r="AI333" i="1"/>
  <c r="AD332" i="1"/>
  <c r="U332" i="1"/>
  <c r="M348" i="1"/>
  <c r="AL333" i="1" l="1"/>
  <c r="AC332" i="1"/>
  <c r="T332" i="1"/>
  <c r="W332" i="1" s="1"/>
  <c r="S333" i="1"/>
  <c r="L348" i="1"/>
  <c r="O348" i="1" s="1"/>
  <c r="K349" i="1"/>
  <c r="E353" i="1" l="1"/>
  <c r="AK333" i="1"/>
  <c r="AB332" i="1"/>
  <c r="AE332" i="1" s="1"/>
  <c r="AA333" i="1"/>
  <c r="V333" i="1"/>
  <c r="N349" i="1"/>
  <c r="C354" i="1" l="1"/>
  <c r="F354" i="1" s="1"/>
  <c r="D353" i="1"/>
  <c r="G353" i="1" s="1"/>
  <c r="AI334" i="1"/>
  <c r="AJ333" i="1"/>
  <c r="AM333" i="1" s="1"/>
  <c r="AD333" i="1"/>
  <c r="AC333" i="1" s="1"/>
  <c r="U333" i="1"/>
  <c r="M349" i="1"/>
  <c r="AL334" i="1" l="1"/>
  <c r="AB333" i="1"/>
  <c r="AE333" i="1" s="1"/>
  <c r="AA334" i="1"/>
  <c r="AD334" i="1" s="1"/>
  <c r="T333" i="1"/>
  <c r="W333" i="1" s="1"/>
  <c r="S334" i="1"/>
  <c r="K350" i="1"/>
  <c r="L349" i="1"/>
  <c r="O349" i="1" s="1"/>
  <c r="E354" i="1" l="1"/>
  <c r="AK334" i="1"/>
  <c r="AC334" i="1"/>
  <c r="V334" i="1"/>
  <c r="N350" i="1"/>
  <c r="N108" i="1" s="1"/>
  <c r="C355" i="1" l="1"/>
  <c r="F355" i="1" s="1"/>
  <c r="D354" i="1"/>
  <c r="G354" i="1" s="1"/>
  <c r="AI335" i="1"/>
  <c r="AJ334" i="1"/>
  <c r="AM334" i="1" s="1"/>
  <c r="AA335" i="1"/>
  <c r="AB334" i="1"/>
  <c r="AE334" i="1" s="1"/>
  <c r="U334" i="1"/>
  <c r="M350" i="1"/>
  <c r="M108" i="1" s="1"/>
  <c r="E355" i="1" l="1"/>
  <c r="AL335" i="1"/>
  <c r="AD335" i="1"/>
  <c r="AC335" i="1" s="1"/>
  <c r="T334" i="1"/>
  <c r="W334" i="1" s="1"/>
  <c r="S335" i="1"/>
  <c r="L350" i="1"/>
  <c r="K351" i="1"/>
  <c r="D355" i="1" l="1"/>
  <c r="G355" i="1" s="1"/>
  <c r="C356" i="1"/>
  <c r="F356" i="1" s="1"/>
  <c r="O350" i="1"/>
  <c r="O108" i="1" s="1"/>
  <c r="L108" i="1"/>
  <c r="AK335" i="1"/>
  <c r="AA336" i="1"/>
  <c r="AD336" i="1" s="1"/>
  <c r="AB335" i="1"/>
  <c r="AE335" i="1" s="1"/>
  <c r="V335" i="1"/>
  <c r="N351" i="1"/>
  <c r="E356" i="1" l="1"/>
  <c r="AI336" i="1"/>
  <c r="AJ335" i="1"/>
  <c r="AM335" i="1" s="1"/>
  <c r="AC336" i="1"/>
  <c r="U335" i="1"/>
  <c r="M351" i="1"/>
  <c r="D356" i="1" l="1"/>
  <c r="G356" i="1" s="1"/>
  <c r="C357" i="1"/>
  <c r="F357" i="1" s="1"/>
  <c r="AL336" i="1"/>
  <c r="AB336" i="1"/>
  <c r="AE336" i="1" s="1"/>
  <c r="AA337" i="1"/>
  <c r="T335" i="1"/>
  <c r="W335" i="1" s="1"/>
  <c r="S336" i="1"/>
  <c r="L351" i="1"/>
  <c r="O351" i="1" s="1"/>
  <c r="K352" i="1"/>
  <c r="E357" i="1" l="1"/>
  <c r="AK336" i="1"/>
  <c r="AD337" i="1"/>
  <c r="AC337" i="1" s="1"/>
  <c r="V336" i="1"/>
  <c r="N352" i="1"/>
  <c r="D357" i="1" l="1"/>
  <c r="G357" i="1" s="1"/>
  <c r="C358" i="1"/>
  <c r="F358" i="1" s="1"/>
  <c r="AJ336" i="1"/>
  <c r="AM336" i="1" s="1"/>
  <c r="AI337" i="1"/>
  <c r="AA338" i="1"/>
  <c r="AD338" i="1" s="1"/>
  <c r="AB337" i="1"/>
  <c r="AE337" i="1" s="1"/>
  <c r="U336" i="1"/>
  <c r="M352" i="1"/>
  <c r="E358" i="1" l="1"/>
  <c r="AL337" i="1"/>
  <c r="AC338" i="1"/>
  <c r="T336" i="1"/>
  <c r="W336" i="1" s="1"/>
  <c r="S337" i="1"/>
  <c r="K353" i="1"/>
  <c r="L352" i="1"/>
  <c r="O352" i="1" s="1"/>
  <c r="D358" i="1" l="1"/>
  <c r="G358" i="1" s="1"/>
  <c r="C359" i="1"/>
  <c r="F359" i="1" s="1"/>
  <c r="AK337" i="1"/>
  <c r="AB338" i="1"/>
  <c r="AE338" i="1" s="1"/>
  <c r="AA339" i="1"/>
  <c r="V337" i="1"/>
  <c r="N353" i="1"/>
  <c r="AJ337" i="1" l="1"/>
  <c r="AM337" i="1" s="1"/>
  <c r="AI338" i="1"/>
  <c r="AD339" i="1"/>
  <c r="U337" i="1"/>
  <c r="M353" i="1"/>
  <c r="E359" i="1" l="1"/>
  <c r="AL338" i="1"/>
  <c r="AC339" i="1"/>
  <c r="S338" i="1"/>
  <c r="T337" i="1"/>
  <c r="W337" i="1" s="1"/>
  <c r="K354" i="1"/>
  <c r="L353" i="1"/>
  <c r="O353" i="1" s="1"/>
  <c r="C360" i="1" l="1"/>
  <c r="F360" i="1" s="1"/>
  <c r="D359" i="1"/>
  <c r="G359" i="1" s="1"/>
  <c r="AK338" i="1"/>
  <c r="AA340" i="1"/>
  <c r="AB339" i="1"/>
  <c r="AE339" i="1" s="1"/>
  <c r="V338" i="1"/>
  <c r="N354" i="1"/>
  <c r="AJ338" i="1" l="1"/>
  <c r="AM338" i="1" s="1"/>
  <c r="AI339" i="1"/>
  <c r="AD340" i="1"/>
  <c r="U338" i="1"/>
  <c r="M354" i="1"/>
  <c r="F109" i="1" l="1"/>
  <c r="E360" i="1"/>
  <c r="AC340" i="1"/>
  <c r="AC107" i="1" s="1"/>
  <c r="AD107" i="1"/>
  <c r="AL339" i="1"/>
  <c r="S339" i="1"/>
  <c r="T338" i="1"/>
  <c r="W338" i="1" s="1"/>
  <c r="L354" i="1"/>
  <c r="O354" i="1" s="1"/>
  <c r="K355" i="1"/>
  <c r="E109" i="1" l="1"/>
  <c r="C361" i="1"/>
  <c r="F361" i="1" s="1"/>
  <c r="D360" i="1"/>
  <c r="AA341" i="1"/>
  <c r="AD341" i="1" s="1"/>
  <c r="AB340" i="1"/>
  <c r="AE340" i="1" s="1"/>
  <c r="AE107" i="1" s="1"/>
  <c r="AK339" i="1"/>
  <c r="V339" i="1"/>
  <c r="N355" i="1"/>
  <c r="G360" i="1" l="1"/>
  <c r="G109" i="1" s="1"/>
  <c r="D109" i="1"/>
  <c r="AB107" i="1"/>
  <c r="AC341" i="1"/>
  <c r="AA342" i="1" s="1"/>
  <c r="AI340" i="1"/>
  <c r="AJ339" i="1"/>
  <c r="AM339" i="1" s="1"/>
  <c r="U339" i="1"/>
  <c r="M355" i="1"/>
  <c r="E361" i="1" l="1"/>
  <c r="AB341" i="1"/>
  <c r="AE341" i="1" s="1"/>
  <c r="AL340" i="1"/>
  <c r="AL107" i="1" s="1"/>
  <c r="AD342" i="1"/>
  <c r="AC342" i="1" s="1"/>
  <c r="T339" i="1"/>
  <c r="W339" i="1" s="1"/>
  <c r="S340" i="1"/>
  <c r="L355" i="1"/>
  <c r="O355" i="1" s="1"/>
  <c r="K356" i="1"/>
  <c r="D361" i="1" l="1"/>
  <c r="G361" i="1" s="1"/>
  <c r="C362" i="1"/>
  <c r="F362" i="1" s="1"/>
  <c r="AK340" i="1"/>
  <c r="AK107" i="1" s="1"/>
  <c r="AA343" i="1"/>
  <c r="AD343" i="1" s="1"/>
  <c r="AB342" i="1"/>
  <c r="AE342" i="1" s="1"/>
  <c r="V340" i="1"/>
  <c r="V107" i="1" s="1"/>
  <c r="N356" i="1"/>
  <c r="AI341" i="1" l="1"/>
  <c r="AJ340" i="1"/>
  <c r="AC343" i="1"/>
  <c r="U340" i="1"/>
  <c r="U107" i="1" s="1"/>
  <c r="M356" i="1"/>
  <c r="E362" i="1" l="1"/>
  <c r="AM340" i="1"/>
  <c r="AM107" i="1" s="1"/>
  <c r="AJ107" i="1"/>
  <c r="AL341" i="1"/>
  <c r="AB343" i="1"/>
  <c r="AE343" i="1" s="1"/>
  <c r="AA344" i="1"/>
  <c r="S341" i="1"/>
  <c r="T340" i="1"/>
  <c r="K357" i="1"/>
  <c r="L356" i="1"/>
  <c r="O356" i="1" s="1"/>
  <c r="D362" i="1" l="1"/>
  <c r="G362" i="1" s="1"/>
  <c r="C363" i="1"/>
  <c r="F363" i="1" s="1"/>
  <c r="W340" i="1"/>
  <c r="W107" i="1" s="1"/>
  <c r="T107" i="1"/>
  <c r="AK341" i="1"/>
  <c r="AD344" i="1"/>
  <c r="AC344" i="1" s="1"/>
  <c r="V341" i="1"/>
  <c r="N357" i="1"/>
  <c r="AJ341" i="1" l="1"/>
  <c r="AM341" i="1" s="1"/>
  <c r="AI342" i="1"/>
  <c r="AA345" i="1"/>
  <c r="AD345" i="1" s="1"/>
  <c r="AB344" i="1"/>
  <c r="AE344" i="1" s="1"/>
  <c r="U341" i="1"/>
  <c r="M357" i="1"/>
  <c r="E363" i="1" l="1"/>
  <c r="AL342" i="1"/>
  <c r="AC345" i="1"/>
  <c r="T341" i="1"/>
  <c r="W341" i="1" s="1"/>
  <c r="S342" i="1"/>
  <c r="K358" i="1"/>
  <c r="L357" i="1"/>
  <c r="O357" i="1" s="1"/>
  <c r="D363" i="1" l="1"/>
  <c r="G363" i="1" s="1"/>
  <c r="C364" i="1"/>
  <c r="F364" i="1" s="1"/>
  <c r="AK342" i="1"/>
  <c r="AB345" i="1"/>
  <c r="AE345" i="1" s="1"/>
  <c r="AA346" i="1"/>
  <c r="V342" i="1"/>
  <c r="N358" i="1"/>
  <c r="AI343" i="1" l="1"/>
  <c r="AJ342" i="1"/>
  <c r="AM342" i="1" s="1"/>
  <c r="AD346" i="1"/>
  <c r="AC346" i="1" s="1"/>
  <c r="U342" i="1"/>
  <c r="M358" i="1"/>
  <c r="E364" i="1" l="1"/>
  <c r="AL343" i="1"/>
  <c r="AB346" i="1"/>
  <c r="AE346" i="1" s="1"/>
  <c r="AA347" i="1"/>
  <c r="AD347" i="1" s="1"/>
  <c r="S343" i="1"/>
  <c r="T342" i="1"/>
  <c r="W342" i="1" s="1"/>
  <c r="L358" i="1"/>
  <c r="O358" i="1" s="1"/>
  <c r="K359" i="1"/>
  <c r="D364" i="1" l="1"/>
  <c r="G364" i="1" s="1"/>
  <c r="C365" i="1"/>
  <c r="F365" i="1" s="1"/>
  <c r="AK343" i="1"/>
  <c r="AC347" i="1"/>
  <c r="V343" i="1"/>
  <c r="N359" i="1"/>
  <c r="AJ343" i="1" l="1"/>
  <c r="AM343" i="1" s="1"/>
  <c r="AI344" i="1"/>
  <c r="AA348" i="1"/>
  <c r="AB347" i="1"/>
  <c r="AE347" i="1" s="1"/>
  <c r="U343" i="1"/>
  <c r="M359" i="1"/>
  <c r="E365" i="1" l="1"/>
  <c r="AL344" i="1"/>
  <c r="AD348" i="1"/>
  <c r="T343" i="1"/>
  <c r="W343" i="1" s="1"/>
  <c r="S344" i="1"/>
  <c r="K360" i="1"/>
  <c r="L359" i="1"/>
  <c r="O359" i="1" s="1"/>
  <c r="D365" i="1" l="1"/>
  <c r="G365" i="1" s="1"/>
  <c r="C366" i="1"/>
  <c r="F366" i="1" s="1"/>
  <c r="AK344" i="1"/>
  <c r="AC348" i="1"/>
  <c r="V344" i="1"/>
  <c r="N360" i="1"/>
  <c r="N109" i="1" s="1"/>
  <c r="AI345" i="1" l="1"/>
  <c r="AJ344" i="1"/>
  <c r="AM344" i="1" s="1"/>
  <c r="AA349" i="1"/>
  <c r="AB348" i="1"/>
  <c r="AE348" i="1" s="1"/>
  <c r="U344" i="1"/>
  <c r="M360" i="1"/>
  <c r="M109" i="1" s="1"/>
  <c r="E366" i="1" l="1"/>
  <c r="AL345" i="1"/>
  <c r="AD349" i="1"/>
  <c r="S345" i="1"/>
  <c r="T344" i="1"/>
  <c r="W344" i="1" s="1"/>
  <c r="K361" i="1"/>
  <c r="L360" i="1"/>
  <c r="C367" i="1" l="1"/>
  <c r="F367" i="1" s="1"/>
  <c r="D366" i="1"/>
  <c r="G366" i="1" s="1"/>
  <c r="O360" i="1"/>
  <c r="O109" i="1" s="1"/>
  <c r="L109" i="1"/>
  <c r="AK345" i="1"/>
  <c r="AC349" i="1"/>
  <c r="V345" i="1"/>
  <c r="N361" i="1"/>
  <c r="AJ345" i="1" l="1"/>
  <c r="AM345" i="1" s="1"/>
  <c r="AI346" i="1"/>
  <c r="AB349" i="1"/>
  <c r="AE349" i="1" s="1"/>
  <c r="AA350" i="1"/>
  <c r="U345" i="1"/>
  <c r="M361" i="1"/>
  <c r="E367" i="1" l="1"/>
  <c r="AL346" i="1"/>
  <c r="AD350" i="1"/>
  <c r="AD108" i="1" s="1"/>
  <c r="S346" i="1"/>
  <c r="T345" i="1"/>
  <c r="W345" i="1" s="1"/>
  <c r="L361" i="1"/>
  <c r="O361" i="1" s="1"/>
  <c r="K362" i="1"/>
  <c r="C368" i="1" l="1"/>
  <c r="F368" i="1" s="1"/>
  <c r="D367" i="1"/>
  <c r="G367" i="1" s="1"/>
  <c r="AK346" i="1"/>
  <c r="AC350" i="1"/>
  <c r="AC108" i="1" s="1"/>
  <c r="V346" i="1"/>
  <c r="N362" i="1"/>
  <c r="AJ346" i="1" l="1"/>
  <c r="AM346" i="1" s="1"/>
  <c r="AI347" i="1"/>
  <c r="AA351" i="1"/>
  <c r="AB350" i="1"/>
  <c r="U346" i="1"/>
  <c r="M362" i="1"/>
  <c r="E368" i="1" l="1"/>
  <c r="AE350" i="1"/>
  <c r="AE108" i="1" s="1"/>
  <c r="AB108" i="1"/>
  <c r="AL347" i="1"/>
  <c r="AD351" i="1"/>
  <c r="T346" i="1"/>
  <c r="W346" i="1" s="1"/>
  <c r="S347" i="1"/>
  <c r="L362" i="1"/>
  <c r="O362" i="1" s="1"/>
  <c r="K363" i="1"/>
  <c r="D368" i="1" l="1"/>
  <c r="G368" i="1" s="1"/>
  <c r="C369" i="1"/>
  <c r="F369" i="1" s="1"/>
  <c r="AK347" i="1"/>
  <c r="AC351" i="1"/>
  <c r="V347" i="1"/>
  <c r="N363" i="1"/>
  <c r="AI348" i="1" l="1"/>
  <c r="AJ347" i="1"/>
  <c r="AM347" i="1" s="1"/>
  <c r="AB351" i="1"/>
  <c r="AE351" i="1" s="1"/>
  <c r="AA352" i="1"/>
  <c r="U347" i="1"/>
  <c r="M363" i="1"/>
  <c r="E369" i="1" l="1"/>
  <c r="AL348" i="1"/>
  <c r="AD352" i="1"/>
  <c r="T347" i="1"/>
  <c r="W347" i="1" s="1"/>
  <c r="S348" i="1"/>
  <c r="K364" i="1"/>
  <c r="L363" i="1"/>
  <c r="O363" i="1" s="1"/>
  <c r="C370" i="1" l="1"/>
  <c r="F370" i="1" s="1"/>
  <c r="D369" i="1"/>
  <c r="G369" i="1" s="1"/>
  <c r="AK348" i="1"/>
  <c r="AC352" i="1"/>
  <c r="V348" i="1"/>
  <c r="N364" i="1"/>
  <c r="AI349" i="1" l="1"/>
  <c r="AJ348" i="1"/>
  <c r="AM348" i="1" s="1"/>
  <c r="AA353" i="1"/>
  <c r="AB352" i="1"/>
  <c r="AE352" i="1" s="1"/>
  <c r="U348" i="1"/>
  <c r="M364" i="1"/>
  <c r="F110" i="1" l="1"/>
  <c r="E370" i="1"/>
  <c r="AL349" i="1"/>
  <c r="AD353" i="1"/>
  <c r="S349" i="1"/>
  <c r="T348" i="1"/>
  <c r="W348" i="1" s="1"/>
  <c r="L364" i="1"/>
  <c r="O364" i="1" s="1"/>
  <c r="K365" i="1"/>
  <c r="E110" i="1" l="1"/>
  <c r="D370" i="1"/>
  <c r="C371" i="1"/>
  <c r="F371" i="1" s="1"/>
  <c r="AK349" i="1"/>
  <c r="AC353" i="1"/>
  <c r="V349" i="1"/>
  <c r="N365" i="1"/>
  <c r="G370" i="1" l="1"/>
  <c r="G110" i="1" s="1"/>
  <c r="D110" i="1"/>
  <c r="AJ349" i="1"/>
  <c r="AM349" i="1" s="1"/>
  <c r="AI350" i="1"/>
  <c r="AB353" i="1"/>
  <c r="AE353" i="1" s="1"/>
  <c r="AA354" i="1"/>
  <c r="U349" i="1"/>
  <c r="M365" i="1"/>
  <c r="E371" i="1" l="1"/>
  <c r="AL350" i="1"/>
  <c r="AL108" i="1" s="1"/>
  <c r="AD354" i="1"/>
  <c r="T349" i="1"/>
  <c r="W349" i="1" s="1"/>
  <c r="S350" i="1"/>
  <c r="L365" i="1"/>
  <c r="O365" i="1" s="1"/>
  <c r="K366" i="1"/>
  <c r="D371" i="1" l="1"/>
  <c r="G371" i="1" s="1"/>
  <c r="C372" i="1"/>
  <c r="F372" i="1" s="1"/>
  <c r="AK350" i="1"/>
  <c r="AK108" i="1" s="1"/>
  <c r="AC354" i="1"/>
  <c r="V350" i="1"/>
  <c r="V108" i="1" s="1"/>
  <c r="N366" i="1"/>
  <c r="AI351" i="1" l="1"/>
  <c r="AJ350" i="1"/>
  <c r="AB354" i="1"/>
  <c r="AE354" i="1" s="1"/>
  <c r="AA355" i="1"/>
  <c r="U350" i="1"/>
  <c r="U108" i="1" s="1"/>
  <c r="M366" i="1"/>
  <c r="E372" i="1" l="1"/>
  <c r="AM350" i="1"/>
  <c r="AM108" i="1" s="1"/>
  <c r="AJ108" i="1"/>
  <c r="AL351" i="1"/>
  <c r="AD355" i="1"/>
  <c r="T350" i="1"/>
  <c r="S351" i="1"/>
  <c r="L366" i="1"/>
  <c r="O366" i="1" s="1"/>
  <c r="K367" i="1"/>
  <c r="C373" i="1" l="1"/>
  <c r="F373" i="1" s="1"/>
  <c r="D372" i="1"/>
  <c r="G372" i="1" s="1"/>
  <c r="W350" i="1"/>
  <c r="W108" i="1" s="1"/>
  <c r="T108" i="1"/>
  <c r="AK351" i="1"/>
  <c r="AC355" i="1"/>
  <c r="V351" i="1"/>
  <c r="N367" i="1"/>
  <c r="AJ351" i="1" l="1"/>
  <c r="AM351" i="1" s="1"/>
  <c r="AI352" i="1"/>
  <c r="AB355" i="1"/>
  <c r="AE355" i="1" s="1"/>
  <c r="AA356" i="1"/>
  <c r="U351" i="1"/>
  <c r="M367" i="1"/>
  <c r="E373" i="1" l="1"/>
  <c r="AL352" i="1"/>
  <c r="AD356" i="1"/>
  <c r="S352" i="1"/>
  <c r="T351" i="1"/>
  <c r="W351" i="1" s="1"/>
  <c r="L367" i="1"/>
  <c r="O367" i="1" s="1"/>
  <c r="K368" i="1"/>
  <c r="C374" i="1" l="1"/>
  <c r="F374" i="1" s="1"/>
  <c r="D373" i="1"/>
  <c r="G373" i="1" s="1"/>
  <c r="AK352" i="1"/>
  <c r="AC356" i="1"/>
  <c r="V352" i="1"/>
  <c r="N368" i="1"/>
  <c r="AI353" i="1" l="1"/>
  <c r="AJ352" i="1"/>
  <c r="AM352" i="1" s="1"/>
  <c r="AB356" i="1"/>
  <c r="AE356" i="1" s="1"/>
  <c r="AA357" i="1"/>
  <c r="U352" i="1"/>
  <c r="M368" i="1"/>
  <c r="E374" i="1" l="1"/>
  <c r="AL353" i="1"/>
  <c r="AD357" i="1"/>
  <c r="T352" i="1"/>
  <c r="W352" i="1" s="1"/>
  <c r="S353" i="1"/>
  <c r="L368" i="1"/>
  <c r="O368" i="1" s="1"/>
  <c r="K369" i="1"/>
  <c r="D374" i="1" l="1"/>
  <c r="G374" i="1" s="1"/>
  <c r="C375" i="1"/>
  <c r="F375" i="1" s="1"/>
  <c r="AK353" i="1"/>
  <c r="AC357" i="1"/>
  <c r="V353" i="1"/>
  <c r="N369" i="1"/>
  <c r="AJ353" i="1" l="1"/>
  <c r="AM353" i="1" s="1"/>
  <c r="AI354" i="1"/>
  <c r="AA358" i="1"/>
  <c r="AB357" i="1"/>
  <c r="AE357" i="1" s="1"/>
  <c r="U353" i="1"/>
  <c r="M369" i="1"/>
  <c r="E375" i="1" l="1"/>
  <c r="AL354" i="1"/>
  <c r="AD358" i="1"/>
  <c r="S354" i="1"/>
  <c r="T353" i="1"/>
  <c r="W353" i="1" s="1"/>
  <c r="K370" i="1"/>
  <c r="L369" i="1"/>
  <c r="O369" i="1" s="1"/>
  <c r="C376" i="1" l="1"/>
  <c r="F376" i="1" s="1"/>
  <c r="D375" i="1"/>
  <c r="G375" i="1" s="1"/>
  <c r="AK354" i="1"/>
  <c r="AC358" i="1"/>
  <c r="V354" i="1"/>
  <c r="N370" i="1"/>
  <c r="N110" i="1" s="1"/>
  <c r="AJ354" i="1" l="1"/>
  <c r="AM354" i="1" s="1"/>
  <c r="AI355" i="1"/>
  <c r="AA359" i="1"/>
  <c r="AB358" i="1"/>
  <c r="AE358" i="1" s="1"/>
  <c r="U354" i="1"/>
  <c r="M370" i="1"/>
  <c r="M110" i="1" s="1"/>
  <c r="E376" i="1" l="1"/>
  <c r="AL355" i="1"/>
  <c r="AD359" i="1"/>
  <c r="T354" i="1"/>
  <c r="W354" i="1" s="1"/>
  <c r="S355" i="1"/>
  <c r="L370" i="1"/>
  <c r="K371" i="1"/>
  <c r="D376" i="1" l="1"/>
  <c r="G376" i="1" s="1"/>
  <c r="C377" i="1"/>
  <c r="F377" i="1" s="1"/>
  <c r="O370" i="1"/>
  <c r="O110" i="1" s="1"/>
  <c r="L110" i="1"/>
  <c r="AK355" i="1"/>
  <c r="AC359" i="1"/>
  <c r="V355" i="1"/>
  <c r="N371" i="1"/>
  <c r="AJ355" i="1" l="1"/>
  <c r="AM355" i="1" s="1"/>
  <c r="AI356" i="1"/>
  <c r="AB359" i="1"/>
  <c r="AE359" i="1" s="1"/>
  <c r="AA360" i="1"/>
  <c r="U355" i="1"/>
  <c r="M371" i="1"/>
  <c r="E377" i="1" l="1"/>
  <c r="AL356" i="1"/>
  <c r="AD360" i="1"/>
  <c r="AD109" i="1" s="1"/>
  <c r="S356" i="1"/>
  <c r="T355" i="1"/>
  <c r="W355" i="1" s="1"/>
  <c r="L371" i="1"/>
  <c r="O371" i="1" s="1"/>
  <c r="K372" i="1"/>
  <c r="D377" i="1" l="1"/>
  <c r="G377" i="1" s="1"/>
  <c r="C378" i="1"/>
  <c r="F378" i="1" s="1"/>
  <c r="AK356" i="1"/>
  <c r="AC360" i="1"/>
  <c r="AC109" i="1" s="1"/>
  <c r="V356" i="1"/>
  <c r="N372" i="1"/>
  <c r="AJ356" i="1" l="1"/>
  <c r="AM356" i="1" s="1"/>
  <c r="AI357" i="1"/>
  <c r="AA361" i="1"/>
  <c r="AB360" i="1"/>
  <c r="U356" i="1"/>
  <c r="M372" i="1"/>
  <c r="E378" i="1" l="1"/>
  <c r="AE360" i="1"/>
  <c r="AE109" i="1" s="1"/>
  <c r="AB109" i="1"/>
  <c r="AL357" i="1"/>
  <c r="AD361" i="1"/>
  <c r="T356" i="1"/>
  <c r="W356" i="1" s="1"/>
  <c r="S357" i="1"/>
  <c r="K373" i="1"/>
  <c r="L372" i="1"/>
  <c r="O372" i="1" s="1"/>
  <c r="C379" i="1" l="1"/>
  <c r="F379" i="1" s="1"/>
  <c r="D378" i="1"/>
  <c r="G378" i="1" s="1"/>
  <c r="AK357" i="1"/>
  <c r="AC361" i="1"/>
  <c r="V357" i="1"/>
  <c r="N373" i="1"/>
  <c r="AI358" i="1" l="1"/>
  <c r="AJ357" i="1"/>
  <c r="AM357" i="1" s="1"/>
  <c r="AB361" i="1"/>
  <c r="AE361" i="1" s="1"/>
  <c r="AA362" i="1"/>
  <c r="U357" i="1"/>
  <c r="M373" i="1"/>
  <c r="E379" i="1" l="1"/>
  <c r="AL358" i="1"/>
  <c r="AD362" i="1"/>
  <c r="T357" i="1"/>
  <c r="W357" i="1" s="1"/>
  <c r="S358" i="1"/>
  <c r="K374" i="1"/>
  <c r="L373" i="1"/>
  <c r="O373" i="1" s="1"/>
  <c r="D379" i="1" l="1"/>
  <c r="G379" i="1" s="1"/>
  <c r="C380" i="1"/>
  <c r="F380" i="1" s="1"/>
  <c r="AK358" i="1"/>
  <c r="AC362" i="1"/>
  <c r="V358" i="1"/>
  <c r="N374" i="1"/>
  <c r="AI359" i="1" l="1"/>
  <c r="AJ358" i="1"/>
  <c r="AM358" i="1" s="1"/>
  <c r="AB362" i="1"/>
  <c r="AE362" i="1" s="1"/>
  <c r="AA363" i="1"/>
  <c r="U358" i="1"/>
  <c r="M374" i="1"/>
  <c r="F111" i="1" l="1"/>
  <c r="E380" i="1"/>
  <c r="AL359" i="1"/>
  <c r="AD363" i="1"/>
  <c r="AC363" i="1" s="1"/>
  <c r="T358" i="1"/>
  <c r="W358" i="1" s="1"/>
  <c r="S359" i="1"/>
  <c r="L374" i="1"/>
  <c r="O374" i="1" s="1"/>
  <c r="K375" i="1"/>
  <c r="E111" i="1" l="1"/>
  <c r="C381" i="1"/>
  <c r="F381" i="1" s="1"/>
  <c r="D380" i="1"/>
  <c r="AK359" i="1"/>
  <c r="AB363" i="1"/>
  <c r="AE363" i="1" s="1"/>
  <c r="AA364" i="1"/>
  <c r="AD364" i="1" s="1"/>
  <c r="V359" i="1"/>
  <c r="N375" i="1"/>
  <c r="G380" i="1" l="1"/>
  <c r="G111" i="1" s="1"/>
  <c r="D111" i="1"/>
  <c r="AJ359" i="1"/>
  <c r="AM359" i="1" s="1"/>
  <c r="AI360" i="1"/>
  <c r="AC364" i="1"/>
  <c r="U359" i="1"/>
  <c r="M375" i="1"/>
  <c r="E381" i="1" l="1"/>
  <c r="AL360" i="1"/>
  <c r="AL109" i="1" s="1"/>
  <c r="AA365" i="1"/>
  <c r="AB364" i="1"/>
  <c r="AE364" i="1" s="1"/>
  <c r="S360" i="1"/>
  <c r="T359" i="1"/>
  <c r="W359" i="1" s="1"/>
  <c r="K376" i="1"/>
  <c r="L375" i="1"/>
  <c r="O375" i="1" s="1"/>
  <c r="D381" i="1" l="1"/>
  <c r="G381" i="1" s="1"/>
  <c r="C382" i="1"/>
  <c r="F382" i="1" s="1"/>
  <c r="AK360" i="1"/>
  <c r="AK109" i="1" s="1"/>
  <c r="AD365" i="1"/>
  <c r="V360" i="1"/>
  <c r="V109" i="1" s="1"/>
  <c r="N376" i="1"/>
  <c r="AI361" i="1" l="1"/>
  <c r="AJ360" i="1"/>
  <c r="AC365" i="1"/>
  <c r="U360" i="1"/>
  <c r="U109" i="1" s="1"/>
  <c r="M376" i="1"/>
  <c r="E382" i="1" l="1"/>
  <c r="AM360" i="1"/>
  <c r="AM109" i="1" s="1"/>
  <c r="AJ109" i="1"/>
  <c r="AL361" i="1"/>
  <c r="AB365" i="1"/>
  <c r="AE365" i="1" s="1"/>
  <c r="AA366" i="1"/>
  <c r="S361" i="1"/>
  <c r="T360" i="1"/>
  <c r="K377" i="1"/>
  <c r="L376" i="1"/>
  <c r="O376" i="1" s="1"/>
  <c r="C383" i="1" l="1"/>
  <c r="F383" i="1" s="1"/>
  <c r="D382" i="1"/>
  <c r="G382" i="1" s="1"/>
  <c r="W360" i="1"/>
  <c r="W109" i="1" s="1"/>
  <c r="T109" i="1"/>
  <c r="AK361" i="1"/>
  <c r="AD366" i="1"/>
  <c r="V361" i="1"/>
  <c r="N377" i="1"/>
  <c r="AJ361" i="1" l="1"/>
  <c r="AM361" i="1" s="1"/>
  <c r="AI362" i="1"/>
  <c r="AC366" i="1"/>
  <c r="U361" i="1"/>
  <c r="M377" i="1"/>
  <c r="E383" i="1" l="1"/>
  <c r="AL362" i="1"/>
  <c r="AA367" i="1"/>
  <c r="AB366" i="1"/>
  <c r="AE366" i="1" s="1"/>
  <c r="S362" i="1"/>
  <c r="T361" i="1"/>
  <c r="W361" i="1" s="1"/>
  <c r="L377" i="1"/>
  <c r="O377" i="1" s="1"/>
  <c r="K378" i="1"/>
  <c r="C384" i="1" l="1"/>
  <c r="F384" i="1" s="1"/>
  <c r="D383" i="1"/>
  <c r="G383" i="1" s="1"/>
  <c r="AK362" i="1"/>
  <c r="AD367" i="1"/>
  <c r="AC367" i="1" s="1"/>
  <c r="V362" i="1"/>
  <c r="N378" i="1"/>
  <c r="AJ362" i="1" l="1"/>
  <c r="AM362" i="1" s="1"/>
  <c r="AI363" i="1"/>
  <c r="AB367" i="1"/>
  <c r="AE367" i="1" s="1"/>
  <c r="AA368" i="1"/>
  <c r="AD368" i="1" s="1"/>
  <c r="U362" i="1"/>
  <c r="M378" i="1"/>
  <c r="E384" i="1" l="1"/>
  <c r="AL363" i="1"/>
  <c r="AC368" i="1"/>
  <c r="S363" i="1"/>
  <c r="T362" i="1"/>
  <c r="W362" i="1" s="1"/>
  <c r="L378" i="1"/>
  <c r="O378" i="1" s="1"/>
  <c r="K379" i="1"/>
  <c r="D384" i="1" l="1"/>
  <c r="G384" i="1" s="1"/>
  <c r="C385" i="1"/>
  <c r="F385" i="1" s="1"/>
  <c r="AK363" i="1"/>
  <c r="AA369" i="1"/>
  <c r="AB368" i="1"/>
  <c r="AE368" i="1" s="1"/>
  <c r="V363" i="1"/>
  <c r="U363" i="1" s="1"/>
  <c r="N379" i="1"/>
  <c r="AJ363" i="1" l="1"/>
  <c r="AM363" i="1" s="1"/>
  <c r="AI364" i="1"/>
  <c r="AD369" i="1"/>
  <c r="AC369" i="1" s="1"/>
  <c r="T363" i="1"/>
  <c r="W363" i="1" s="1"/>
  <c r="S364" i="1"/>
  <c r="V364" i="1" s="1"/>
  <c r="M379" i="1"/>
  <c r="E385" i="1" l="1"/>
  <c r="AL364" i="1"/>
  <c r="AA370" i="1"/>
  <c r="AB369" i="1"/>
  <c r="AE369" i="1" s="1"/>
  <c r="U364" i="1"/>
  <c r="K380" i="1"/>
  <c r="L379" i="1"/>
  <c r="O379" i="1" s="1"/>
  <c r="C386" i="1" l="1"/>
  <c r="F386" i="1" s="1"/>
  <c r="D385" i="1"/>
  <c r="G385" i="1" s="1"/>
  <c r="AK364" i="1"/>
  <c r="AD370" i="1"/>
  <c r="AD110" i="1" s="1"/>
  <c r="S365" i="1"/>
  <c r="T364" i="1"/>
  <c r="W364" i="1" s="1"/>
  <c r="N380" i="1"/>
  <c r="N111" i="1" s="1"/>
  <c r="AI365" i="1" l="1"/>
  <c r="AJ364" i="1"/>
  <c r="AM364" i="1" s="1"/>
  <c r="AC370" i="1"/>
  <c r="AC110" i="1" s="1"/>
  <c r="V365" i="1"/>
  <c r="M380" i="1"/>
  <c r="M111" i="1" s="1"/>
  <c r="E386" i="1" l="1"/>
  <c r="AL365" i="1"/>
  <c r="AB370" i="1"/>
  <c r="AA371" i="1"/>
  <c r="U365" i="1"/>
  <c r="L380" i="1"/>
  <c r="K381" i="1"/>
  <c r="C387" i="1" l="1"/>
  <c r="F387" i="1" s="1"/>
  <c r="D386" i="1"/>
  <c r="G386" i="1" s="1"/>
  <c r="AE370" i="1"/>
  <c r="AE110" i="1" s="1"/>
  <c r="AB110" i="1"/>
  <c r="O380" i="1"/>
  <c r="O111" i="1" s="1"/>
  <c r="L111" i="1"/>
  <c r="AK365" i="1"/>
  <c r="AD371" i="1"/>
  <c r="AC371" i="1" s="1"/>
  <c r="T365" i="1"/>
  <c r="W365" i="1" s="1"/>
  <c r="S366" i="1"/>
  <c r="N381" i="1"/>
  <c r="AJ365" i="1" l="1"/>
  <c r="AM365" i="1" s="1"/>
  <c r="AI366" i="1"/>
  <c r="AA372" i="1"/>
  <c r="AD372" i="1" s="1"/>
  <c r="AB371" i="1"/>
  <c r="AE371" i="1" s="1"/>
  <c r="V366" i="1"/>
  <c r="M381" i="1"/>
  <c r="E387" i="1" l="1"/>
  <c r="AL366" i="1"/>
  <c r="AC372" i="1"/>
  <c r="U366" i="1"/>
  <c r="K382" i="1"/>
  <c r="L381" i="1"/>
  <c r="O381" i="1" s="1"/>
  <c r="D387" i="1" l="1"/>
  <c r="G387" i="1" s="1"/>
  <c r="C388" i="1"/>
  <c r="F388" i="1" s="1"/>
  <c r="AK366" i="1"/>
  <c r="AA373" i="1"/>
  <c r="AB372" i="1"/>
  <c r="AE372" i="1" s="1"/>
  <c r="S367" i="1"/>
  <c r="T366" i="1"/>
  <c r="W366" i="1" s="1"/>
  <c r="N382" i="1"/>
  <c r="AI367" i="1" l="1"/>
  <c r="AJ366" i="1"/>
  <c r="AM366" i="1" s="1"/>
  <c r="AD373" i="1"/>
  <c r="V367" i="1"/>
  <c r="M382" i="1"/>
  <c r="E388" i="1" l="1"/>
  <c r="AL367" i="1"/>
  <c r="AC373" i="1"/>
  <c r="U367" i="1"/>
  <c r="L382" i="1"/>
  <c r="O382" i="1" s="1"/>
  <c r="K383" i="1"/>
  <c r="D388" i="1" l="1"/>
  <c r="G388" i="1" s="1"/>
  <c r="C389" i="1"/>
  <c r="F389" i="1" s="1"/>
  <c r="AK367" i="1"/>
  <c r="AA374" i="1"/>
  <c r="AB373" i="1"/>
  <c r="AE373" i="1" s="1"/>
  <c r="S368" i="1"/>
  <c r="T367" i="1"/>
  <c r="W367" i="1" s="1"/>
  <c r="N383" i="1"/>
  <c r="AJ367" i="1" l="1"/>
  <c r="AM367" i="1" s="1"/>
  <c r="AI368" i="1"/>
  <c r="AD374" i="1"/>
  <c r="V368" i="1"/>
  <c r="M383" i="1"/>
  <c r="E389" i="1" l="1"/>
  <c r="AL368" i="1"/>
  <c r="AC374" i="1"/>
  <c r="U368" i="1"/>
  <c r="L383" i="1"/>
  <c r="O383" i="1" s="1"/>
  <c r="K384" i="1"/>
  <c r="D389" i="1" l="1"/>
  <c r="G389" i="1" s="1"/>
  <c r="C390" i="1"/>
  <c r="F390" i="1" s="1"/>
  <c r="AK368" i="1"/>
  <c r="AA375" i="1"/>
  <c r="AB374" i="1"/>
  <c r="AE374" i="1" s="1"/>
  <c r="T368" i="1"/>
  <c r="W368" i="1" s="1"/>
  <c r="S369" i="1"/>
  <c r="N384" i="1"/>
  <c r="F112" i="1" l="1"/>
  <c r="AI369" i="1"/>
  <c r="AJ368" i="1"/>
  <c r="AM368" i="1" s="1"/>
  <c r="AD375" i="1"/>
  <c r="V369" i="1"/>
  <c r="M384" i="1"/>
  <c r="E390" i="1" l="1"/>
  <c r="AL369" i="1"/>
  <c r="AC375" i="1"/>
  <c r="U369" i="1"/>
  <c r="L384" i="1"/>
  <c r="O384" i="1" s="1"/>
  <c r="K385" i="1"/>
  <c r="D390" i="1" l="1"/>
  <c r="E112" i="1"/>
  <c r="E117" i="1" s="1"/>
  <c r="E118" i="1" s="1"/>
  <c r="AK369" i="1"/>
  <c r="AA376" i="1"/>
  <c r="AB375" i="1"/>
  <c r="AE375" i="1" s="1"/>
  <c r="S370" i="1"/>
  <c r="T369" i="1"/>
  <c r="W369" i="1" s="1"/>
  <c r="N385" i="1"/>
  <c r="M385" i="1" s="1"/>
  <c r="G390" i="1" l="1"/>
  <c r="G112" i="1" s="1"/>
  <c r="D112" i="1"/>
  <c r="D117" i="1" s="1"/>
  <c r="D118" i="1" s="1"/>
  <c r="AI370" i="1"/>
  <c r="AJ369" i="1"/>
  <c r="AM369" i="1" s="1"/>
  <c r="AD376" i="1"/>
  <c r="V370" i="1"/>
  <c r="V110" i="1" s="1"/>
  <c r="K386" i="1"/>
  <c r="L385" i="1"/>
  <c r="O385" i="1" s="1"/>
  <c r="AL370" i="1" l="1"/>
  <c r="AL110" i="1" s="1"/>
  <c r="AC376" i="1"/>
  <c r="U370" i="1"/>
  <c r="U110" i="1" s="1"/>
  <c r="N386" i="1"/>
  <c r="AK370" i="1" l="1"/>
  <c r="AK110" i="1" s="1"/>
  <c r="AB376" i="1"/>
  <c r="AE376" i="1" s="1"/>
  <c r="AA377" i="1"/>
  <c r="S371" i="1"/>
  <c r="T370" i="1"/>
  <c r="M386" i="1"/>
  <c r="W370" i="1" l="1"/>
  <c r="W110" i="1" s="1"/>
  <c r="T110" i="1"/>
  <c r="AJ370" i="1"/>
  <c r="AI371" i="1"/>
  <c r="AD377" i="1"/>
  <c r="V371" i="1"/>
  <c r="U371" i="1" s="1"/>
  <c r="L386" i="1"/>
  <c r="O386" i="1" s="1"/>
  <c r="K387" i="1"/>
  <c r="AM370" i="1" l="1"/>
  <c r="AM110" i="1" s="1"/>
  <c r="AJ110" i="1"/>
  <c r="AL371" i="1"/>
  <c r="AC377" i="1"/>
  <c r="S372" i="1"/>
  <c r="T371" i="1"/>
  <c r="W371" i="1" s="1"/>
  <c r="N387" i="1"/>
  <c r="AK371" i="1" l="1"/>
  <c r="AA378" i="1"/>
  <c r="AB377" i="1"/>
  <c r="AE377" i="1" s="1"/>
  <c r="V372" i="1"/>
  <c r="M387" i="1"/>
  <c r="AI372" i="1" l="1"/>
  <c r="AJ371" i="1"/>
  <c r="AM371" i="1" s="1"/>
  <c r="AD378" i="1"/>
  <c r="U372" i="1"/>
  <c r="L387" i="1"/>
  <c r="O387" i="1" s="1"/>
  <c r="K388" i="1"/>
  <c r="AL372" i="1" l="1"/>
  <c r="AC378" i="1"/>
  <c r="T372" i="1"/>
  <c r="W372" i="1" s="1"/>
  <c r="S373" i="1"/>
  <c r="N388" i="1"/>
  <c r="AK372" i="1" l="1"/>
  <c r="AB378" i="1"/>
  <c r="AE378" i="1" s="1"/>
  <c r="AA379" i="1"/>
  <c r="V373" i="1"/>
  <c r="M388" i="1"/>
  <c r="AI373" i="1" l="1"/>
  <c r="AJ372" i="1"/>
  <c r="AM372" i="1" s="1"/>
  <c r="AD379" i="1"/>
  <c r="U373" i="1"/>
  <c r="K389" i="1"/>
  <c r="L388" i="1"/>
  <c r="O388" i="1" s="1"/>
  <c r="AL373" i="1" l="1"/>
  <c r="AC379" i="1"/>
  <c r="T373" i="1"/>
  <c r="W373" i="1" s="1"/>
  <c r="S374" i="1"/>
  <c r="N389" i="1"/>
  <c r="AK373" i="1" l="1"/>
  <c r="AA380" i="1"/>
  <c r="AB379" i="1"/>
  <c r="AE379" i="1" s="1"/>
  <c r="V374" i="1"/>
  <c r="M389" i="1"/>
  <c r="AI374" i="1" l="1"/>
  <c r="AJ373" i="1"/>
  <c r="AM373" i="1" s="1"/>
  <c r="AD380" i="1"/>
  <c r="AD111" i="1" s="1"/>
  <c r="U374" i="1"/>
  <c r="K390" i="1"/>
  <c r="N390" i="1" s="1"/>
  <c r="L389" i="1"/>
  <c r="O389" i="1" s="1"/>
  <c r="M390" i="1" l="1"/>
  <c r="N112" i="1"/>
  <c r="AL374" i="1"/>
  <c r="AC380" i="1"/>
  <c r="AC111" i="1" s="1"/>
  <c r="T374" i="1"/>
  <c r="W374" i="1" s="1"/>
  <c r="S375" i="1"/>
  <c r="L390" i="1" l="1"/>
  <c r="M112" i="1"/>
  <c r="M117" i="1" s="1"/>
  <c r="M118" i="1" s="1"/>
  <c r="AK374" i="1"/>
  <c r="AB380" i="1"/>
  <c r="AA381" i="1"/>
  <c r="V375" i="1"/>
  <c r="AE380" i="1" l="1"/>
  <c r="AE111" i="1" s="1"/>
  <c r="AB111" i="1"/>
  <c r="O390" i="1"/>
  <c r="O112" i="1" s="1"/>
  <c r="L112" i="1"/>
  <c r="L117" i="1" s="1"/>
  <c r="L118" i="1" s="1"/>
  <c r="AI375" i="1"/>
  <c r="AJ374" i="1"/>
  <c r="AM374" i="1" s="1"/>
  <c r="AD381" i="1"/>
  <c r="U375" i="1"/>
  <c r="AL375" i="1" l="1"/>
  <c r="AC381" i="1"/>
  <c r="S376" i="1"/>
  <c r="T375" i="1"/>
  <c r="W375" i="1" s="1"/>
  <c r="AK375" i="1" l="1"/>
  <c r="AA382" i="1"/>
  <c r="AB381" i="1"/>
  <c r="AE381" i="1" s="1"/>
  <c r="V376" i="1"/>
  <c r="AI376" i="1" l="1"/>
  <c r="AJ375" i="1"/>
  <c r="AM375" i="1" s="1"/>
  <c r="AD382" i="1"/>
  <c r="U376" i="1"/>
  <c r="AL376" i="1" l="1"/>
  <c r="AC382" i="1"/>
  <c r="S377" i="1"/>
  <c r="T376" i="1"/>
  <c r="W376" i="1" s="1"/>
  <c r="AK376" i="1" l="1"/>
  <c r="AA383" i="1"/>
  <c r="AB382" i="1"/>
  <c r="AE382" i="1" s="1"/>
  <c r="V377" i="1"/>
  <c r="AJ376" i="1" l="1"/>
  <c r="AM376" i="1" s="1"/>
  <c r="AI377" i="1"/>
  <c r="AD383" i="1"/>
  <c r="U377" i="1"/>
  <c r="AL377" i="1" l="1"/>
  <c r="AC383" i="1"/>
  <c r="S378" i="1"/>
  <c r="T377" i="1"/>
  <c r="W377" i="1" s="1"/>
  <c r="AK377" i="1" l="1"/>
  <c r="AA384" i="1"/>
  <c r="AB383" i="1"/>
  <c r="AE383" i="1" s="1"/>
  <c r="V378" i="1"/>
  <c r="AI378" i="1" l="1"/>
  <c r="AJ377" i="1"/>
  <c r="AM377" i="1" s="1"/>
  <c r="AD384" i="1"/>
  <c r="U378" i="1"/>
  <c r="AL378" i="1" l="1"/>
  <c r="AC384" i="1"/>
  <c r="T378" i="1"/>
  <c r="W378" i="1" s="1"/>
  <c r="S379" i="1"/>
  <c r="AK378" i="1" l="1"/>
  <c r="AB384" i="1"/>
  <c r="AE384" i="1" s="1"/>
  <c r="AA385" i="1"/>
  <c r="V379" i="1"/>
  <c r="AJ378" i="1" l="1"/>
  <c r="AM378" i="1" s="1"/>
  <c r="AI379" i="1"/>
  <c r="AD385" i="1"/>
  <c r="U379" i="1"/>
  <c r="AL379" i="1" l="1"/>
  <c r="AC385" i="1"/>
  <c r="S380" i="1"/>
  <c r="T379" i="1"/>
  <c r="W379" i="1" s="1"/>
  <c r="AK379" i="1" l="1"/>
  <c r="AB385" i="1"/>
  <c r="AE385" i="1" s="1"/>
  <c r="AA386" i="1"/>
  <c r="V380" i="1"/>
  <c r="V111" i="1" s="1"/>
  <c r="AI380" i="1" l="1"/>
  <c r="AJ379" i="1"/>
  <c r="AM379" i="1" s="1"/>
  <c r="AD386" i="1"/>
  <c r="U380" i="1"/>
  <c r="U111" i="1" s="1"/>
  <c r="AL380" i="1" l="1"/>
  <c r="AL111" i="1" s="1"/>
  <c r="AC386" i="1"/>
  <c r="T380" i="1"/>
  <c r="S381" i="1"/>
  <c r="W380" i="1" l="1"/>
  <c r="W111" i="1" s="1"/>
  <c r="T111" i="1"/>
  <c r="AK380" i="1"/>
  <c r="AK111" i="1" s="1"/>
  <c r="AB386" i="1"/>
  <c r="AE386" i="1" s="1"/>
  <c r="AA387" i="1"/>
  <c r="V381" i="1"/>
  <c r="AJ380" i="1" l="1"/>
  <c r="AI381" i="1"/>
  <c r="AD387" i="1"/>
  <c r="U381" i="1"/>
  <c r="AM380" i="1" l="1"/>
  <c r="AM111" i="1" s="1"/>
  <c r="AJ111" i="1"/>
  <c r="AL381" i="1"/>
  <c r="AC387" i="1"/>
  <c r="T381" i="1"/>
  <c r="W381" i="1" s="1"/>
  <c r="S382" i="1"/>
  <c r="AK381" i="1" l="1"/>
  <c r="AB387" i="1"/>
  <c r="AE387" i="1" s="1"/>
  <c r="AA388" i="1"/>
  <c r="V382" i="1"/>
  <c r="AI382" i="1" l="1"/>
  <c r="AJ381" i="1"/>
  <c r="AM381" i="1" s="1"/>
  <c r="AD388" i="1"/>
  <c r="U382" i="1"/>
  <c r="AL382" i="1" l="1"/>
  <c r="AC388" i="1"/>
  <c r="S383" i="1"/>
  <c r="T382" i="1"/>
  <c r="W382" i="1" s="1"/>
  <c r="AK382" i="1" l="1"/>
  <c r="AA389" i="1"/>
  <c r="AB388" i="1"/>
  <c r="AE388" i="1" s="1"/>
  <c r="V383" i="1"/>
  <c r="AI383" i="1" l="1"/>
  <c r="AJ382" i="1"/>
  <c r="AM382" i="1" s="1"/>
  <c r="AD389" i="1"/>
  <c r="U383" i="1"/>
  <c r="AL383" i="1" l="1"/>
  <c r="AC389" i="1"/>
  <c r="T383" i="1"/>
  <c r="W383" i="1" s="1"/>
  <c r="S384" i="1"/>
  <c r="AK383" i="1" l="1"/>
  <c r="AA390" i="1"/>
  <c r="AB389" i="1"/>
  <c r="AE389" i="1" s="1"/>
  <c r="V384" i="1"/>
  <c r="AI384" i="1" l="1"/>
  <c r="AJ383" i="1"/>
  <c r="AM383" i="1" s="1"/>
  <c r="AD390" i="1"/>
  <c r="U384" i="1"/>
  <c r="AC390" i="1" l="1"/>
  <c r="AD112" i="1"/>
  <c r="AL384" i="1"/>
  <c r="S385" i="1"/>
  <c r="T384" i="1"/>
  <c r="W384" i="1" s="1"/>
  <c r="AB390" i="1" l="1"/>
  <c r="AC112" i="1"/>
  <c r="AC117" i="1" s="1"/>
  <c r="AC118" i="1" s="1"/>
  <c r="AK384" i="1"/>
  <c r="V385" i="1"/>
  <c r="AE390" i="1" l="1"/>
  <c r="AE112" i="1" s="1"/>
  <c r="AB112" i="1"/>
  <c r="AB117" i="1" s="1"/>
  <c r="AB118" i="1" s="1"/>
  <c r="AJ384" i="1"/>
  <c r="AM384" i="1" s="1"/>
  <c r="AI385" i="1"/>
  <c r="U385" i="1"/>
  <c r="AL385" i="1" l="1"/>
  <c r="S386" i="1"/>
  <c r="T385" i="1"/>
  <c r="W385" i="1" s="1"/>
  <c r="AK385" i="1" l="1"/>
  <c r="V386" i="1"/>
  <c r="AJ385" i="1" l="1"/>
  <c r="AM385" i="1" s="1"/>
  <c r="AI386" i="1"/>
  <c r="U386" i="1"/>
  <c r="AL386" i="1" l="1"/>
  <c r="S387" i="1"/>
  <c r="T386" i="1"/>
  <c r="W386" i="1" s="1"/>
  <c r="AK386" i="1" l="1"/>
  <c r="V387" i="1"/>
  <c r="AJ386" i="1" l="1"/>
  <c r="AM386" i="1" s="1"/>
  <c r="AI387" i="1"/>
  <c r="U387" i="1"/>
  <c r="AL387" i="1" l="1"/>
  <c r="S388" i="1"/>
  <c r="T387" i="1"/>
  <c r="W387" i="1" s="1"/>
  <c r="AK387" i="1" l="1"/>
  <c r="V388" i="1"/>
  <c r="AJ387" i="1" l="1"/>
  <c r="AM387" i="1" s="1"/>
  <c r="AI388" i="1"/>
  <c r="U388" i="1"/>
  <c r="AL388" i="1" l="1"/>
  <c r="S389" i="1"/>
  <c r="T388" i="1"/>
  <c r="W388" i="1" s="1"/>
  <c r="AK388" i="1" l="1"/>
  <c r="V389" i="1"/>
  <c r="AI389" i="1" l="1"/>
  <c r="AJ388" i="1"/>
  <c r="AM388" i="1" s="1"/>
  <c r="U389" i="1"/>
  <c r="AL389" i="1" l="1"/>
  <c r="T389" i="1"/>
  <c r="W389" i="1" s="1"/>
  <c r="S390" i="1"/>
  <c r="AK389" i="1" l="1"/>
  <c r="V390" i="1"/>
  <c r="U390" i="1" l="1"/>
  <c r="V112" i="1"/>
  <c r="AI390" i="1"/>
  <c r="AJ389" i="1"/>
  <c r="AM389" i="1" s="1"/>
  <c r="T390" i="1" l="1"/>
  <c r="U112" i="1"/>
  <c r="U117" i="1" s="1"/>
  <c r="U118" i="1" s="1"/>
  <c r="AL390" i="1"/>
  <c r="DQ145" i="1"/>
  <c r="AK390" i="1" l="1"/>
  <c r="AL112" i="1"/>
  <c r="W390" i="1"/>
  <c r="W112" i="1" s="1"/>
  <c r="T112" i="1"/>
  <c r="T117" i="1" s="1"/>
  <c r="T118" i="1" s="1"/>
  <c r="AJ390" i="1" l="1"/>
  <c r="AK112" i="1"/>
  <c r="AK117" i="1" s="1"/>
  <c r="AK118" i="1" s="1"/>
  <c r="AM390" i="1" l="1"/>
  <c r="AM112" i="1" s="1"/>
  <c r="AJ112" i="1"/>
  <c r="AJ117" i="1" s="1"/>
  <c r="AJ118" i="1" s="1"/>
  <c r="DB156" i="1"/>
  <c r="DB149" i="1" l="1"/>
  <c r="DB176" i="1"/>
  <c r="DB224" i="1"/>
  <c r="DB265" i="1" s="1"/>
  <c r="DB182" i="1"/>
  <c r="DB161" i="1"/>
  <c r="DB170" i="1"/>
  <c r="DB150" i="1"/>
  <c r="DB192" i="1"/>
  <c r="DB199" i="1"/>
  <c r="DB155" i="1"/>
  <c r="DB148" i="1"/>
  <c r="DB204" i="1"/>
  <c r="DC95" i="1" s="1"/>
  <c r="DB168" i="1"/>
  <c r="DB205" i="1"/>
  <c r="DB222" i="1"/>
  <c r="DB177" i="1"/>
  <c r="DB178" i="1"/>
  <c r="DB175" i="1"/>
  <c r="DB193" i="1"/>
  <c r="DB186" i="1"/>
  <c r="DB207" i="1"/>
  <c r="DB209" i="1"/>
  <c r="DB145" i="1"/>
  <c r="DC145" i="1" s="1"/>
  <c r="DB217" i="1"/>
  <c r="DB194" i="1"/>
  <c r="DC94" i="1" s="1"/>
  <c r="DB151" i="1"/>
  <c r="DB169" i="1"/>
  <c r="DB187" i="1"/>
  <c r="DB180" i="1"/>
  <c r="DB206" i="1"/>
  <c r="DB173" i="1"/>
  <c r="DB184" i="1"/>
  <c r="DC93" i="1" s="1"/>
  <c r="DB146" i="1"/>
  <c r="DB202" i="1"/>
  <c r="DB191" i="1"/>
  <c r="DB214" i="1"/>
  <c r="DC96" i="1" s="1"/>
  <c r="DB185" i="1"/>
  <c r="DB195" i="1"/>
  <c r="DB188" i="1"/>
  <c r="DB183" i="1"/>
  <c r="DB181" i="1"/>
  <c r="DB200" i="1"/>
  <c r="DB154" i="1"/>
  <c r="DB210" i="1"/>
  <c r="DB223" i="1"/>
  <c r="DB159" i="1"/>
  <c r="DB201" i="1"/>
  <c r="DB203" i="1"/>
  <c r="DB196" i="1"/>
  <c r="DB215" i="1"/>
  <c r="DB189" i="1"/>
  <c r="DB235" i="1"/>
  <c r="DB363" i="1"/>
  <c r="DB305" i="1"/>
  <c r="DB316" i="1"/>
  <c r="DB238" i="1"/>
  <c r="DB160" i="1"/>
  <c r="DB219" i="1"/>
  <c r="DB167" i="1"/>
  <c r="DB218" i="1"/>
  <c r="DB290" i="1"/>
  <c r="DB243" i="1"/>
  <c r="DB297" i="1"/>
  <c r="DB296" i="1"/>
  <c r="DB166" i="1"/>
  <c r="DB179" i="1"/>
  <c r="DB190" i="1"/>
  <c r="DB162" i="1"/>
  <c r="DB286" i="1"/>
  <c r="DB298" i="1"/>
  <c r="DB299" i="1"/>
  <c r="DB306" i="1"/>
  <c r="DB332" i="1"/>
  <c r="DB317" i="1"/>
  <c r="DB246" i="1"/>
  <c r="DB310" i="1"/>
  <c r="DB230" i="1"/>
  <c r="DB251" i="1"/>
  <c r="DB276" i="1"/>
  <c r="DB287" i="1"/>
  <c r="DB288" i="1"/>
  <c r="DB313" i="1"/>
  <c r="DB261" i="1"/>
  <c r="DB231" i="1"/>
  <c r="DB221" i="1"/>
  <c r="DB220" i="1"/>
  <c r="DB171" i="1"/>
  <c r="DB158" i="1"/>
  <c r="DB216" i="1"/>
  <c r="DB250" i="1"/>
  <c r="DB330" i="1"/>
  <c r="DB311" i="1"/>
  <c r="DB284" i="1"/>
  <c r="DC103" i="1" s="1"/>
  <c r="DB312" i="1"/>
  <c r="DB329" i="1"/>
  <c r="DB269" i="1"/>
  <c r="DB344" i="1"/>
  <c r="DC109" i="1" s="1"/>
  <c r="DB213" i="1"/>
  <c r="DB212" i="1"/>
  <c r="DB163" i="1"/>
  <c r="DB211" i="1"/>
  <c r="DB338" i="1"/>
  <c r="DB352" i="1"/>
  <c r="DB350" i="1"/>
  <c r="DB165" i="1"/>
  <c r="DB172" i="1"/>
  <c r="DB153" i="1"/>
  <c r="DB198" i="1"/>
  <c r="DB308" i="1"/>
  <c r="DB258" i="1"/>
  <c r="DB267" i="1"/>
  <c r="DB227" i="1"/>
  <c r="DB353" i="1"/>
  <c r="DB277" i="1"/>
  <c r="DB341" i="1"/>
  <c r="DB262" i="1"/>
  <c r="DB358" i="1"/>
  <c r="DB197" i="1"/>
  <c r="DB147" i="1"/>
  <c r="DB152" i="1"/>
  <c r="DB266" i="1"/>
  <c r="DB346" i="1"/>
  <c r="DB275" i="1"/>
  <c r="DB249" i="1"/>
  <c r="DB228" i="1"/>
  <c r="DB319" i="1"/>
  <c r="DB349" i="1"/>
  <c r="DB270" i="1"/>
  <c r="DB239" i="1"/>
  <c r="DB368" i="1"/>
  <c r="DC97" i="1"/>
  <c r="DB257" i="1"/>
  <c r="DB236" i="1"/>
  <c r="DB300" i="1"/>
  <c r="DB247" i="1"/>
  <c r="DB229" i="1"/>
  <c r="DB293" i="1"/>
  <c r="DB233" i="1"/>
  <c r="DB157" i="1"/>
  <c r="DB164" i="1"/>
  <c r="DB208" i="1"/>
  <c r="DB174" i="1"/>
  <c r="DC92" i="1" s="1"/>
  <c r="DB371" i="1" l="1"/>
  <c r="DB307" i="1"/>
  <c r="DB345" i="1"/>
  <c r="DB327" i="1"/>
  <c r="DB367" i="1"/>
  <c r="DB364" i="1"/>
  <c r="DC111" i="1" s="1"/>
  <c r="DB335" i="1"/>
  <c r="DB323" i="1"/>
  <c r="DB337" i="1"/>
  <c r="DB268" i="1"/>
  <c r="DB263" i="1"/>
  <c r="DB372" i="1"/>
  <c r="DB272" i="1"/>
  <c r="DB278" i="1"/>
  <c r="DB282" i="1"/>
  <c r="DB292" i="1"/>
  <c r="DB331" i="1"/>
  <c r="DB285" i="1"/>
  <c r="DB232" i="1"/>
  <c r="DB259" i="1"/>
  <c r="DB244" i="1"/>
  <c r="DC99" i="1" s="1"/>
  <c r="DB315" i="1"/>
  <c r="DB321" i="1"/>
  <c r="DB248" i="1"/>
  <c r="DB302" i="1"/>
  <c r="DB373" i="1"/>
  <c r="DB357" i="1"/>
  <c r="DB347" i="1"/>
  <c r="DB366" i="1"/>
  <c r="DB336" i="1"/>
  <c r="DB295" i="1"/>
  <c r="DB301" i="1"/>
  <c r="DB254" i="1"/>
  <c r="DC100" i="1" s="1"/>
  <c r="DB280" i="1"/>
  <c r="DB253" i="1"/>
  <c r="DB260" i="1"/>
  <c r="DB309" i="1"/>
  <c r="DB348" i="1"/>
  <c r="DB325" i="1"/>
  <c r="DB255" i="1"/>
  <c r="DB240" i="1"/>
  <c r="DB264" i="1"/>
  <c r="DC101" i="1" s="1"/>
  <c r="DB245" i="1"/>
  <c r="DB252" i="1"/>
  <c r="DB355" i="1"/>
  <c r="DB234" i="1"/>
  <c r="DC98" i="1" s="1"/>
  <c r="DB304" i="1"/>
  <c r="DC105" i="1" s="1"/>
  <c r="DB294" i="1"/>
  <c r="DC104" i="1" s="1"/>
  <c r="DB289" i="1"/>
  <c r="DB314" i="1"/>
  <c r="DC106" i="1" s="1"/>
  <c r="DB241" i="1"/>
  <c r="DB283" i="1"/>
  <c r="DB369" i="1"/>
  <c r="DB351" i="1"/>
  <c r="DB374" i="1"/>
  <c r="DC112" i="1" s="1"/>
  <c r="DB303" i="1"/>
  <c r="DB359" i="1"/>
  <c r="DB342" i="1"/>
  <c r="DB361" i="1"/>
  <c r="DB273" i="1"/>
  <c r="DB320" i="1"/>
  <c r="DB334" i="1"/>
  <c r="DC108" i="1" s="1"/>
  <c r="DB322" i="1"/>
  <c r="DB279" i="1"/>
  <c r="DB226" i="1"/>
  <c r="DB370" i="1"/>
  <c r="DB256" i="1"/>
  <c r="DB281" i="1"/>
  <c r="DB365" i="1"/>
  <c r="DB324" i="1"/>
  <c r="DC107" i="1" s="1"/>
  <c r="DB343" i="1"/>
  <c r="DB362" i="1"/>
  <c r="DB360" i="1"/>
  <c r="DB339" i="1"/>
  <c r="DB354" i="1"/>
  <c r="DC110" i="1" s="1"/>
  <c r="DB356" i="1"/>
  <c r="DB291" i="1"/>
  <c r="DB333" i="1"/>
  <c r="DB328" i="1"/>
  <c r="DB326" i="1"/>
  <c r="DB340" i="1"/>
  <c r="DB242" i="1"/>
  <c r="DB318" i="1"/>
  <c r="DB271" i="1"/>
  <c r="DB237" i="1"/>
  <c r="DB274" i="1"/>
  <c r="DC102" i="1" s="1"/>
  <c r="DB225" i="1"/>
  <c r="DF145" i="1"/>
  <c r="DE145" i="1" s="1"/>
  <c r="DC146" i="1" l="1"/>
  <c r="DF146" i="1" s="1"/>
  <c r="DD145" i="1"/>
  <c r="DG145" i="1" s="1"/>
  <c r="DE146" i="1" l="1"/>
  <c r="DD146" i="1" l="1"/>
  <c r="DG146" i="1" s="1"/>
  <c r="DC147" i="1"/>
  <c r="DF147" i="1" l="1"/>
  <c r="DE147" i="1" l="1"/>
  <c r="DD147" i="1" l="1"/>
  <c r="DG147" i="1" s="1"/>
  <c r="DC148" i="1"/>
  <c r="DF148" i="1" l="1"/>
  <c r="DE148" i="1" l="1"/>
  <c r="DD148" i="1" l="1"/>
  <c r="DG148" i="1" s="1"/>
  <c r="DC149" i="1"/>
  <c r="DF149" i="1" l="1"/>
  <c r="DE149" i="1" l="1"/>
  <c r="DC150" i="1" l="1"/>
  <c r="DD149" i="1"/>
  <c r="DG149" i="1" s="1"/>
  <c r="DF150" i="1" l="1"/>
  <c r="DE150" i="1" l="1"/>
  <c r="DD150" i="1" l="1"/>
  <c r="DG150" i="1" s="1"/>
  <c r="DC151" i="1"/>
  <c r="DF151" i="1" l="1"/>
  <c r="DE151" i="1" l="1"/>
  <c r="DD151" i="1" l="1"/>
  <c r="DG151" i="1" s="1"/>
  <c r="DC152" i="1"/>
  <c r="DF152" i="1" l="1"/>
  <c r="DE152" i="1" l="1"/>
  <c r="DD152" i="1" l="1"/>
  <c r="DG152" i="1" s="1"/>
  <c r="DC153" i="1"/>
  <c r="DF153" i="1" l="1"/>
  <c r="DE153" i="1" l="1"/>
  <c r="DC154" i="1" l="1"/>
  <c r="DD153" i="1"/>
  <c r="DG153" i="1" s="1"/>
  <c r="DF154" i="1" l="1"/>
  <c r="DE154" i="1" l="1"/>
  <c r="DD154" i="1" l="1"/>
  <c r="DG154" i="1" s="1"/>
  <c r="DC155" i="1"/>
  <c r="DF155" i="1" l="1"/>
  <c r="DE155" i="1" l="1"/>
  <c r="DC156" i="1" l="1"/>
  <c r="DD155" i="1"/>
  <c r="DG155" i="1" s="1"/>
  <c r="DF156" i="1" l="1"/>
  <c r="DE156" i="1" l="1"/>
  <c r="DD156" i="1" l="1"/>
  <c r="DG156" i="1" s="1"/>
  <c r="DC157" i="1"/>
  <c r="DF157" i="1" l="1"/>
  <c r="DE157" i="1" l="1"/>
  <c r="DD157" i="1" l="1"/>
  <c r="DG157" i="1" s="1"/>
  <c r="DC158" i="1"/>
  <c r="DF158" i="1" l="1"/>
  <c r="DE158" i="1" l="1"/>
  <c r="DD158" i="1" l="1"/>
  <c r="DG158" i="1" s="1"/>
  <c r="DC159" i="1"/>
  <c r="DF159" i="1" l="1"/>
  <c r="DE159" i="1" l="1"/>
  <c r="DC160" i="1" l="1"/>
  <c r="DD159" i="1"/>
  <c r="DG159" i="1" s="1"/>
  <c r="DF160" i="1" l="1"/>
  <c r="DE160" i="1" l="1"/>
  <c r="DD160" i="1" l="1"/>
  <c r="DG160" i="1" s="1"/>
  <c r="DC161" i="1"/>
  <c r="DF161" i="1" l="1"/>
  <c r="DE161" i="1" l="1"/>
  <c r="DD161" i="1" l="1"/>
  <c r="DG161" i="1" s="1"/>
  <c r="DC162" i="1"/>
  <c r="DF162" i="1" l="1"/>
  <c r="DE162" i="1" l="1"/>
  <c r="DD162" i="1" l="1"/>
  <c r="DG162" i="1" s="1"/>
  <c r="DC163" i="1"/>
  <c r="DF163" i="1" l="1"/>
  <c r="DE163" i="1" l="1"/>
  <c r="DC164" i="1" l="1"/>
  <c r="DD163" i="1"/>
  <c r="DG163" i="1" s="1"/>
  <c r="DF164" i="1" l="1"/>
  <c r="DE164" i="1" l="1"/>
  <c r="DD164" i="1" l="1"/>
  <c r="DG164" i="1" s="1"/>
  <c r="DC165" i="1"/>
  <c r="DF165" i="1" l="1"/>
  <c r="DE165" i="1" l="1"/>
  <c r="DD165" i="1" l="1"/>
  <c r="DG165" i="1" s="1"/>
  <c r="DC166" i="1"/>
  <c r="DF166" i="1" l="1"/>
  <c r="DE166" i="1" l="1"/>
  <c r="DD166" i="1" l="1"/>
  <c r="DG166" i="1" s="1"/>
  <c r="DC167" i="1"/>
  <c r="DF167" i="1" l="1"/>
  <c r="DE167" i="1" l="1"/>
  <c r="DC168" i="1" l="1"/>
  <c r="DD167" i="1"/>
  <c r="DG167" i="1" s="1"/>
  <c r="DF168" i="1" l="1"/>
  <c r="DE168" i="1" l="1"/>
  <c r="DD168" i="1" l="1"/>
  <c r="DG168" i="1" s="1"/>
  <c r="DC169" i="1"/>
  <c r="DF169" i="1" l="1"/>
  <c r="DE169" i="1" l="1"/>
  <c r="DD169" i="1" l="1"/>
  <c r="DG169" i="1" s="1"/>
  <c r="DC170" i="1"/>
  <c r="DF170" i="1" l="1"/>
  <c r="DE170" i="1" l="1"/>
  <c r="DD170" i="1" l="1"/>
  <c r="DG170" i="1" s="1"/>
  <c r="DC171" i="1"/>
  <c r="DF171" i="1" l="1"/>
  <c r="DE171" i="1" l="1"/>
  <c r="DC172" i="1" l="1"/>
  <c r="DD171" i="1"/>
  <c r="DG171" i="1" s="1"/>
  <c r="DF172" i="1" l="1"/>
  <c r="DE172" i="1" l="1"/>
  <c r="DD172" i="1" l="1"/>
  <c r="DG172" i="1" s="1"/>
  <c r="DC173" i="1"/>
  <c r="DF173" i="1" l="1"/>
  <c r="DE173" i="1" l="1"/>
  <c r="DC174" i="1" l="1"/>
  <c r="DD173" i="1"/>
  <c r="DG173" i="1" s="1"/>
  <c r="DF174" i="1" l="1"/>
  <c r="DI92" i="1" l="1"/>
  <c r="DE174" i="1"/>
  <c r="DC175" i="1" l="1"/>
  <c r="DG92" i="1"/>
  <c r="DD174" i="1"/>
  <c r="DE92" i="1" l="1"/>
  <c r="DG174" i="1"/>
  <c r="DJ92" i="1" s="1"/>
  <c r="DF175" i="1"/>
  <c r="DE175" i="1" l="1"/>
  <c r="DD175" i="1" l="1"/>
  <c r="DG175" i="1" s="1"/>
  <c r="DC176" i="1"/>
  <c r="DF176" i="1" l="1"/>
  <c r="DE176" i="1" l="1"/>
  <c r="DC177" i="1" l="1"/>
  <c r="DD176" i="1"/>
  <c r="DG176" i="1" s="1"/>
  <c r="DF177" i="1" l="1"/>
  <c r="DE177" i="1" l="1"/>
  <c r="DD177" i="1" l="1"/>
  <c r="DG177" i="1" s="1"/>
  <c r="DC178" i="1"/>
  <c r="DF178" i="1" l="1"/>
  <c r="DE178" i="1" l="1"/>
  <c r="DD178" i="1" l="1"/>
  <c r="DG178" i="1" s="1"/>
  <c r="DC179" i="1"/>
  <c r="DF179" i="1" l="1"/>
  <c r="DE179" i="1" l="1"/>
  <c r="DD179" i="1" l="1"/>
  <c r="DG179" i="1" s="1"/>
  <c r="DC180" i="1"/>
  <c r="DF180" i="1" l="1"/>
  <c r="DE180" i="1" l="1"/>
  <c r="DD180" i="1" l="1"/>
  <c r="DG180" i="1" s="1"/>
  <c r="DC181" i="1"/>
  <c r="DF181" i="1" l="1"/>
  <c r="DE181" i="1" l="1"/>
  <c r="DD181" i="1" l="1"/>
  <c r="DG181" i="1" s="1"/>
  <c r="DC182" i="1"/>
  <c r="DF182" i="1" l="1"/>
  <c r="DE182" i="1" l="1"/>
  <c r="DD182" i="1" l="1"/>
  <c r="DG182" i="1" s="1"/>
  <c r="DC183" i="1"/>
  <c r="DF183" i="1" l="1"/>
  <c r="DE183" i="1" l="1"/>
  <c r="DC184" i="1" l="1"/>
  <c r="DD183" i="1"/>
  <c r="DG183" i="1" s="1"/>
  <c r="DF184" i="1" l="1"/>
  <c r="DI93" i="1" l="1"/>
  <c r="DE184" i="1"/>
  <c r="DD184" i="1" l="1"/>
  <c r="DC185" i="1"/>
  <c r="DG93" i="1"/>
  <c r="DF185" i="1" l="1"/>
  <c r="DG184" i="1"/>
  <c r="DJ93" i="1" s="1"/>
  <c r="DE93" i="1"/>
  <c r="DE185" i="1" l="1"/>
  <c r="DD185" i="1" l="1"/>
  <c r="DG185" i="1" s="1"/>
  <c r="DC186" i="1"/>
  <c r="DF186" i="1" l="1"/>
  <c r="DE186" i="1" l="1"/>
  <c r="DD186" i="1" l="1"/>
  <c r="DG186" i="1" s="1"/>
  <c r="DC187" i="1"/>
  <c r="DF187" i="1" l="1"/>
  <c r="DE187" i="1" l="1"/>
  <c r="DD187" i="1" l="1"/>
  <c r="DG187" i="1" s="1"/>
  <c r="DC188" i="1"/>
  <c r="DF188" i="1" l="1"/>
  <c r="DE188" i="1" l="1"/>
  <c r="DD188" i="1" l="1"/>
  <c r="DG188" i="1" s="1"/>
  <c r="DC189" i="1"/>
  <c r="DF189" i="1" l="1"/>
  <c r="DE189" i="1" l="1"/>
  <c r="DD189" i="1" l="1"/>
  <c r="DG189" i="1" s="1"/>
  <c r="DC190" i="1"/>
  <c r="DF190" i="1" l="1"/>
  <c r="DE190" i="1" l="1"/>
  <c r="DD190" i="1" l="1"/>
  <c r="DG190" i="1" s="1"/>
  <c r="DC191" i="1"/>
  <c r="DF191" i="1" l="1"/>
  <c r="DE191" i="1" l="1"/>
  <c r="DD191" i="1" l="1"/>
  <c r="DG191" i="1" s="1"/>
  <c r="DC192" i="1"/>
  <c r="DF192" i="1" l="1"/>
  <c r="DE192" i="1" l="1"/>
  <c r="DD192" i="1" l="1"/>
  <c r="DG192" i="1" s="1"/>
  <c r="DC193" i="1"/>
  <c r="DF193" i="1" l="1"/>
  <c r="DE193" i="1" l="1"/>
  <c r="DC194" i="1" l="1"/>
  <c r="DD193" i="1"/>
  <c r="DG193" i="1" s="1"/>
  <c r="DF194" i="1" l="1"/>
  <c r="DI94" i="1" l="1"/>
  <c r="DE194" i="1"/>
  <c r="DD194" i="1" l="1"/>
  <c r="DC195" i="1"/>
  <c r="DG94" i="1"/>
  <c r="DG194" i="1" l="1"/>
  <c r="DJ94" i="1" s="1"/>
  <c r="DE94" i="1"/>
  <c r="DF195" i="1"/>
  <c r="DE195" i="1" l="1"/>
  <c r="DD195" i="1" l="1"/>
  <c r="DG195" i="1" s="1"/>
  <c r="DC196" i="1"/>
  <c r="DF196" i="1" l="1"/>
  <c r="DE196" i="1" l="1"/>
  <c r="DD196" i="1" l="1"/>
  <c r="DG196" i="1" s="1"/>
  <c r="DC197" i="1"/>
  <c r="DF197" i="1" l="1"/>
  <c r="DE197" i="1" l="1"/>
  <c r="DD197" i="1" l="1"/>
  <c r="DG197" i="1" s="1"/>
  <c r="DC198" i="1"/>
  <c r="DF198" i="1" l="1"/>
  <c r="DE198" i="1" l="1"/>
  <c r="DD198" i="1" l="1"/>
  <c r="DG198" i="1" s="1"/>
  <c r="DC199" i="1"/>
  <c r="DF199" i="1" l="1"/>
  <c r="DE199" i="1" l="1"/>
  <c r="DC200" i="1" l="1"/>
  <c r="DD199" i="1"/>
  <c r="DG199" i="1" s="1"/>
  <c r="DF200" i="1" l="1"/>
  <c r="DE200" i="1" l="1"/>
  <c r="DD200" i="1" l="1"/>
  <c r="DG200" i="1" s="1"/>
  <c r="DC201" i="1"/>
  <c r="DF201" i="1" l="1"/>
  <c r="DE201" i="1" l="1"/>
  <c r="DC202" i="1" l="1"/>
  <c r="DD201" i="1"/>
  <c r="DG201" i="1" s="1"/>
  <c r="DF202" i="1" l="1"/>
  <c r="DE202" i="1" l="1"/>
  <c r="DD202" i="1" l="1"/>
  <c r="DG202" i="1" s="1"/>
  <c r="DC203" i="1"/>
  <c r="DF203" i="1" l="1"/>
  <c r="DE203" i="1" l="1"/>
  <c r="DD203" i="1" l="1"/>
  <c r="DG203" i="1" s="1"/>
  <c r="DC204" i="1"/>
  <c r="DF204" i="1" l="1"/>
  <c r="DI95" i="1" l="1"/>
  <c r="DE204" i="1"/>
  <c r="DG95" i="1" l="1"/>
  <c r="DD204" i="1"/>
  <c r="DC205" i="1"/>
  <c r="DF205" i="1" l="1"/>
  <c r="DG204" i="1"/>
  <c r="DJ95" i="1" s="1"/>
  <c r="DE95" i="1"/>
  <c r="DE205" i="1" l="1"/>
  <c r="DD205" i="1" l="1"/>
  <c r="DG205" i="1" s="1"/>
  <c r="DC206" i="1"/>
  <c r="DF206" i="1" l="1"/>
  <c r="DE206" i="1" l="1"/>
  <c r="DD206" i="1" l="1"/>
  <c r="DG206" i="1" s="1"/>
  <c r="DC207" i="1"/>
  <c r="DF207" i="1" l="1"/>
  <c r="DE207" i="1" l="1"/>
  <c r="DD207" i="1" l="1"/>
  <c r="DG207" i="1" s="1"/>
  <c r="DC208" i="1"/>
  <c r="DF208" i="1" l="1"/>
  <c r="DE208" i="1" l="1"/>
  <c r="DD208" i="1" l="1"/>
  <c r="DG208" i="1" s="1"/>
  <c r="DC209" i="1"/>
  <c r="DF209" i="1" l="1"/>
  <c r="DE209" i="1" l="1"/>
  <c r="DD209" i="1" l="1"/>
  <c r="DG209" i="1" s="1"/>
  <c r="DC210" i="1"/>
  <c r="DF210" i="1" l="1"/>
  <c r="DE210" i="1" l="1"/>
  <c r="DD210" i="1" l="1"/>
  <c r="DG210" i="1" s="1"/>
  <c r="DC211" i="1"/>
  <c r="DF211" i="1" l="1"/>
  <c r="DE211" i="1" l="1"/>
  <c r="DD211" i="1" l="1"/>
  <c r="DG211" i="1" s="1"/>
  <c r="DC212" i="1"/>
  <c r="DF212" i="1" l="1"/>
  <c r="DE212" i="1" l="1"/>
  <c r="DC213" i="1" l="1"/>
  <c r="DD212" i="1"/>
  <c r="DG212" i="1" s="1"/>
  <c r="DF213" i="1" l="1"/>
  <c r="DE213" i="1" l="1"/>
  <c r="DC214" i="1" l="1"/>
  <c r="DD213" i="1"/>
  <c r="DG213" i="1" s="1"/>
  <c r="DF214" i="1" l="1"/>
  <c r="DI96" i="1" l="1"/>
  <c r="DE214" i="1"/>
  <c r="DC215" i="1" l="1"/>
  <c r="DG96" i="1"/>
  <c r="DD214" i="1"/>
  <c r="DE96" i="1" l="1"/>
  <c r="DG214" i="1"/>
  <c r="DJ96" i="1" s="1"/>
  <c r="DF215" i="1"/>
  <c r="DE215" i="1" l="1"/>
  <c r="DD215" i="1" l="1"/>
  <c r="DG215" i="1" s="1"/>
  <c r="DC216" i="1"/>
  <c r="DF216" i="1" l="1"/>
  <c r="DE216" i="1" l="1"/>
  <c r="DD216" i="1" l="1"/>
  <c r="DG216" i="1" s="1"/>
  <c r="DC217" i="1"/>
  <c r="DF217" i="1" l="1"/>
  <c r="DE217" i="1" l="1"/>
  <c r="DD217" i="1" l="1"/>
  <c r="DG217" i="1" s="1"/>
  <c r="DC218" i="1"/>
  <c r="DF218" i="1" l="1"/>
  <c r="DE218" i="1" l="1"/>
  <c r="DD218" i="1" l="1"/>
  <c r="DG218" i="1" s="1"/>
  <c r="DC219" i="1"/>
  <c r="DF219" i="1" l="1"/>
  <c r="DE219" i="1" l="1"/>
  <c r="DD219" i="1" l="1"/>
  <c r="DG219" i="1" s="1"/>
  <c r="DC220" i="1"/>
  <c r="DF220" i="1" l="1"/>
  <c r="DE220" i="1" l="1"/>
  <c r="DD220" i="1" l="1"/>
  <c r="DG220" i="1" s="1"/>
  <c r="DC221" i="1"/>
  <c r="DF221" i="1" l="1"/>
  <c r="DE221" i="1" l="1"/>
  <c r="DD221" i="1" l="1"/>
  <c r="DG221" i="1" s="1"/>
  <c r="DC222" i="1"/>
  <c r="DF222" i="1" l="1"/>
  <c r="DE222" i="1" l="1"/>
  <c r="DC223" i="1" l="1"/>
  <c r="DD222" i="1"/>
  <c r="DG222" i="1" s="1"/>
  <c r="DF223" i="1" l="1"/>
  <c r="DE223" i="1" l="1"/>
  <c r="DC224" i="1" l="1"/>
  <c r="DD223" i="1"/>
  <c r="DG223" i="1" s="1"/>
  <c r="DF224" i="1" l="1"/>
  <c r="DI97" i="1" l="1"/>
  <c r="DE224" i="1"/>
  <c r="DD224" i="1" l="1"/>
  <c r="DC225" i="1"/>
  <c r="DG97" i="1"/>
  <c r="DF225" i="1" l="1"/>
  <c r="DG224" i="1"/>
  <c r="DJ97" i="1" s="1"/>
  <c r="DE97" i="1"/>
  <c r="DE225" i="1" l="1"/>
  <c r="DD225" i="1" l="1"/>
  <c r="DG225" i="1" s="1"/>
  <c r="DC226" i="1"/>
  <c r="DF226" i="1" l="1"/>
  <c r="DE226" i="1" l="1"/>
  <c r="DD226" i="1" l="1"/>
  <c r="DG226" i="1" s="1"/>
  <c r="DC227" i="1"/>
  <c r="DF227" i="1" l="1"/>
  <c r="DE227" i="1" l="1"/>
  <c r="DC228" i="1" l="1"/>
  <c r="DD227" i="1"/>
  <c r="DG227" i="1" s="1"/>
  <c r="DF228" i="1" l="1"/>
  <c r="DE228" i="1" l="1"/>
  <c r="DD228" i="1" l="1"/>
  <c r="DG228" i="1" s="1"/>
  <c r="DC229" i="1"/>
  <c r="DF229" i="1" l="1"/>
  <c r="DE229" i="1" l="1"/>
  <c r="DC230" i="1" l="1"/>
  <c r="DD229" i="1"/>
  <c r="DG229" i="1" s="1"/>
  <c r="DF230" i="1" l="1"/>
  <c r="DE230" i="1" l="1"/>
  <c r="DD230" i="1" l="1"/>
  <c r="DG230" i="1" s="1"/>
  <c r="DC231" i="1"/>
  <c r="DF231" i="1" l="1"/>
  <c r="DE231" i="1" l="1"/>
  <c r="DD231" i="1" l="1"/>
  <c r="DG231" i="1" s="1"/>
  <c r="DC232" i="1"/>
  <c r="DF232" i="1" l="1"/>
  <c r="DE232" i="1" l="1"/>
  <c r="DD232" i="1" l="1"/>
  <c r="DG232" i="1" s="1"/>
  <c r="DC233" i="1"/>
  <c r="DF233" i="1" l="1"/>
  <c r="DE233" i="1" l="1"/>
  <c r="DC234" i="1" l="1"/>
  <c r="DD233" i="1"/>
  <c r="DG233" i="1" s="1"/>
  <c r="DF234" i="1" l="1"/>
  <c r="DI98" i="1" l="1"/>
  <c r="DE234" i="1"/>
  <c r="DD234" i="1" l="1"/>
  <c r="DC235" i="1"/>
  <c r="DG98" i="1"/>
  <c r="DF235" i="1" l="1"/>
  <c r="DG234" i="1"/>
  <c r="DJ98" i="1" s="1"/>
  <c r="DE98" i="1"/>
  <c r="DE235" i="1" l="1"/>
  <c r="DD235" i="1" l="1"/>
  <c r="DG235" i="1" s="1"/>
  <c r="DC236" i="1"/>
  <c r="DF236" i="1" l="1"/>
  <c r="DE236" i="1" l="1"/>
  <c r="DD236" i="1" l="1"/>
  <c r="DG236" i="1" s="1"/>
  <c r="DC237" i="1"/>
  <c r="DF237" i="1" l="1"/>
  <c r="DE237" i="1" l="1"/>
  <c r="DC238" i="1" l="1"/>
  <c r="DD237" i="1"/>
  <c r="DG237" i="1" s="1"/>
  <c r="DF238" i="1" l="1"/>
  <c r="DE238" i="1" l="1"/>
  <c r="DD238" i="1" l="1"/>
  <c r="DG238" i="1" s="1"/>
  <c r="DC239" i="1"/>
  <c r="DF239" i="1" l="1"/>
  <c r="DE239" i="1" l="1"/>
  <c r="DC240" i="1" l="1"/>
  <c r="DD239" i="1"/>
  <c r="DG239" i="1" s="1"/>
  <c r="DF240" i="1" l="1"/>
  <c r="DE240" i="1" l="1"/>
  <c r="DD240" i="1" l="1"/>
  <c r="DG240" i="1" s="1"/>
  <c r="DC241" i="1"/>
  <c r="DF241" i="1" l="1"/>
  <c r="DE241" i="1" l="1"/>
  <c r="DD241" i="1" l="1"/>
  <c r="DG241" i="1" s="1"/>
  <c r="DC242" i="1"/>
  <c r="DF242" i="1" l="1"/>
  <c r="DE242" i="1" l="1"/>
  <c r="DD242" i="1" l="1"/>
  <c r="DG242" i="1" s="1"/>
  <c r="DC243" i="1"/>
  <c r="DF243" i="1" l="1"/>
  <c r="DE243" i="1" l="1"/>
  <c r="DC244" i="1" l="1"/>
  <c r="DD243" i="1"/>
  <c r="DG243" i="1" s="1"/>
  <c r="DF244" i="1" l="1"/>
  <c r="DI99" i="1" l="1"/>
  <c r="DE244" i="1"/>
  <c r="DG99" i="1" l="1"/>
  <c r="DD244" i="1"/>
  <c r="DC245" i="1"/>
  <c r="DF245" i="1" l="1"/>
  <c r="DG244" i="1"/>
  <c r="DJ99" i="1" s="1"/>
  <c r="DE99" i="1"/>
  <c r="DE245" i="1" l="1"/>
  <c r="DD245" i="1" l="1"/>
  <c r="DG245" i="1" s="1"/>
  <c r="DC246" i="1"/>
  <c r="DF246" i="1" l="1"/>
  <c r="DE246" i="1" l="1"/>
  <c r="DC247" i="1" l="1"/>
  <c r="DD246" i="1"/>
  <c r="DG246" i="1" s="1"/>
  <c r="DF247" i="1" l="1"/>
  <c r="DE247" i="1" l="1"/>
  <c r="DD247" i="1" l="1"/>
  <c r="DG247" i="1" s="1"/>
  <c r="DC248" i="1"/>
  <c r="DF248" i="1" l="1"/>
  <c r="DE248" i="1" l="1"/>
  <c r="DC249" i="1" l="1"/>
  <c r="DD248" i="1"/>
  <c r="DG248" i="1" s="1"/>
  <c r="DF249" i="1" l="1"/>
  <c r="DE249" i="1" l="1"/>
  <c r="DD249" i="1" l="1"/>
  <c r="DG249" i="1" s="1"/>
  <c r="DC250" i="1"/>
  <c r="DF250" i="1" l="1"/>
  <c r="DE250" i="1" l="1"/>
  <c r="DD250" i="1" l="1"/>
  <c r="DG250" i="1" s="1"/>
  <c r="DC251" i="1"/>
  <c r="DF251" i="1" l="1"/>
  <c r="DE251" i="1" l="1"/>
  <c r="DC252" i="1" l="1"/>
  <c r="DD251" i="1"/>
  <c r="DG251" i="1" s="1"/>
  <c r="DF252" i="1" l="1"/>
  <c r="DE252" i="1" l="1"/>
  <c r="DD252" i="1" l="1"/>
  <c r="DG252" i="1" s="1"/>
  <c r="DC253" i="1"/>
  <c r="DF253" i="1" l="1"/>
  <c r="DE253" i="1" l="1"/>
  <c r="DC254" i="1" l="1"/>
  <c r="DD253" i="1"/>
  <c r="DG253" i="1" s="1"/>
  <c r="DF254" i="1" l="1"/>
  <c r="DI100" i="1" l="1"/>
  <c r="DE254" i="1"/>
  <c r="DC255" i="1" l="1"/>
  <c r="DG100" i="1"/>
  <c r="DD254" i="1"/>
  <c r="DE100" i="1" l="1"/>
  <c r="DG254" i="1"/>
  <c r="DJ100" i="1" s="1"/>
  <c r="DF255" i="1"/>
  <c r="DE255" i="1" l="1"/>
  <c r="DC256" i="1" l="1"/>
  <c r="DD255" i="1"/>
  <c r="DG255" i="1" s="1"/>
  <c r="DF256" i="1" l="1"/>
  <c r="DE256" i="1" l="1"/>
  <c r="DD256" i="1" l="1"/>
  <c r="DG256" i="1" s="1"/>
  <c r="DC257" i="1"/>
  <c r="DF257" i="1" l="1"/>
  <c r="DE257" i="1" l="1"/>
  <c r="DC258" i="1" l="1"/>
  <c r="DD257" i="1"/>
  <c r="DG257" i="1" s="1"/>
  <c r="DF258" i="1" l="1"/>
  <c r="DE258" i="1" l="1"/>
  <c r="DD258" i="1" l="1"/>
  <c r="DG258" i="1" s="1"/>
  <c r="DC259" i="1"/>
  <c r="DF259" i="1" l="1"/>
  <c r="DE259" i="1" l="1"/>
  <c r="DC260" i="1" l="1"/>
  <c r="DD259" i="1"/>
  <c r="DG259" i="1" s="1"/>
  <c r="DF260" i="1" l="1"/>
  <c r="DE260" i="1" l="1"/>
  <c r="DD260" i="1" l="1"/>
  <c r="DG260" i="1" s="1"/>
  <c r="DC261" i="1"/>
  <c r="DF261" i="1" l="1"/>
  <c r="DE261" i="1" l="1"/>
  <c r="DC262" i="1" l="1"/>
  <c r="DD261" i="1"/>
  <c r="DG261" i="1" s="1"/>
  <c r="DF262" i="1" l="1"/>
  <c r="DE262" i="1" l="1"/>
  <c r="DD262" i="1" l="1"/>
  <c r="DG262" i="1" s="1"/>
  <c r="DC263" i="1"/>
  <c r="DF263" i="1" l="1"/>
  <c r="DE263" i="1" l="1"/>
  <c r="DC264" i="1" l="1"/>
  <c r="DD263" i="1"/>
  <c r="DG263" i="1" s="1"/>
  <c r="DF264" i="1" l="1"/>
  <c r="DI101" i="1" l="1"/>
  <c r="DE264" i="1"/>
  <c r="DG101" i="1" l="1"/>
  <c r="DD264" i="1"/>
  <c r="DC265" i="1"/>
  <c r="DF265" i="1" l="1"/>
  <c r="DG264" i="1"/>
  <c r="DJ101" i="1" s="1"/>
  <c r="DE101" i="1"/>
  <c r="DE265" i="1" l="1"/>
  <c r="DD265" i="1" l="1"/>
  <c r="DG265" i="1" s="1"/>
  <c r="DC266" i="1"/>
  <c r="DF266" i="1" l="1"/>
  <c r="DE266" i="1" l="1"/>
  <c r="DD266" i="1" l="1"/>
  <c r="DG266" i="1" s="1"/>
  <c r="DC267" i="1"/>
  <c r="DF267" i="1" l="1"/>
  <c r="DE267" i="1" l="1"/>
  <c r="DD267" i="1" l="1"/>
  <c r="DG267" i="1" s="1"/>
  <c r="DC268" i="1"/>
  <c r="DF268" i="1" l="1"/>
  <c r="DE268" i="1" l="1"/>
  <c r="DD268" i="1" l="1"/>
  <c r="DG268" i="1" s="1"/>
  <c r="DC269" i="1"/>
  <c r="DF269" i="1" l="1"/>
  <c r="DE269" i="1" l="1"/>
  <c r="DD269" i="1" l="1"/>
  <c r="DG269" i="1" s="1"/>
  <c r="DC270" i="1"/>
  <c r="DF270" i="1" l="1"/>
  <c r="DE270" i="1" l="1"/>
  <c r="DD270" i="1" l="1"/>
  <c r="DG270" i="1" s="1"/>
  <c r="DC271" i="1"/>
  <c r="DF271" i="1" l="1"/>
  <c r="DE271" i="1" l="1"/>
  <c r="DD271" i="1" l="1"/>
  <c r="DG271" i="1" s="1"/>
  <c r="DC272" i="1"/>
  <c r="DF272" i="1" l="1"/>
  <c r="DE272" i="1" l="1"/>
  <c r="DD272" i="1" l="1"/>
  <c r="DG272" i="1" s="1"/>
  <c r="DC273" i="1"/>
  <c r="DF273" i="1" l="1"/>
  <c r="DE273" i="1" l="1"/>
  <c r="DD273" i="1" l="1"/>
  <c r="DG273" i="1" s="1"/>
  <c r="DC274" i="1"/>
  <c r="DF274" i="1" l="1"/>
  <c r="DI102" i="1" l="1"/>
  <c r="DE274" i="1"/>
  <c r="DG102" i="1" l="1"/>
  <c r="DE116" i="1" s="1"/>
  <c r="DD274" i="1"/>
  <c r="DC275" i="1"/>
  <c r="DF275" i="1" l="1"/>
  <c r="DG274" i="1"/>
  <c r="DJ102" i="1" s="1"/>
  <c r="DE102" i="1"/>
  <c r="DD116" i="1" s="1"/>
  <c r="DE275" i="1" l="1"/>
  <c r="DD275" i="1" l="1"/>
  <c r="DG275" i="1" s="1"/>
  <c r="DC276" i="1"/>
  <c r="DF276" i="1" l="1"/>
  <c r="DE276" i="1" l="1"/>
  <c r="DD276" i="1" l="1"/>
  <c r="DG276" i="1" s="1"/>
  <c r="DC277" i="1"/>
  <c r="DF277" i="1" l="1"/>
  <c r="DE277" i="1" l="1"/>
  <c r="DD277" i="1" l="1"/>
  <c r="DG277" i="1" s="1"/>
  <c r="DC278" i="1"/>
  <c r="DF278" i="1" l="1"/>
  <c r="DE278" i="1" l="1"/>
  <c r="DD278" i="1" l="1"/>
  <c r="DG278" i="1" s="1"/>
  <c r="DC279" i="1"/>
  <c r="DF279" i="1" l="1"/>
  <c r="DE279" i="1" l="1"/>
  <c r="DD279" i="1" l="1"/>
  <c r="DG279" i="1" s="1"/>
  <c r="DC280" i="1"/>
  <c r="DF280" i="1" l="1"/>
  <c r="DE280" i="1" l="1"/>
  <c r="DD280" i="1" l="1"/>
  <c r="DG280" i="1" s="1"/>
  <c r="DC281" i="1"/>
  <c r="DF281" i="1" l="1"/>
  <c r="DE281" i="1" l="1"/>
  <c r="DD281" i="1" l="1"/>
  <c r="DG281" i="1" s="1"/>
  <c r="DC282" i="1"/>
  <c r="DF282" i="1" l="1"/>
  <c r="DE282" i="1" l="1"/>
  <c r="DD282" i="1" l="1"/>
  <c r="DG282" i="1" s="1"/>
  <c r="DC283" i="1"/>
  <c r="DF283" i="1" l="1"/>
  <c r="DE283" i="1" l="1"/>
  <c r="DC284" i="1" l="1"/>
  <c r="DD283" i="1"/>
  <c r="DG283" i="1" s="1"/>
  <c r="DF284" i="1" l="1"/>
  <c r="DI103" i="1" l="1"/>
  <c r="DE284" i="1"/>
  <c r="DD284" i="1" l="1"/>
  <c r="DC285" i="1"/>
  <c r="DG103" i="1"/>
  <c r="DF285" i="1" l="1"/>
  <c r="DG284" i="1"/>
  <c r="DJ103" i="1" s="1"/>
  <c r="DE103" i="1"/>
  <c r="DE285" i="1" l="1"/>
  <c r="DC286" i="1" l="1"/>
  <c r="DD285" i="1"/>
  <c r="DG285" i="1" s="1"/>
  <c r="DF286" i="1" l="1"/>
  <c r="DE286" i="1" l="1"/>
  <c r="DD286" i="1" l="1"/>
  <c r="DG286" i="1" s="1"/>
  <c r="DC287" i="1"/>
  <c r="DF287" i="1" l="1"/>
  <c r="DE287" i="1" l="1"/>
  <c r="DC288" i="1" l="1"/>
  <c r="DD287" i="1"/>
  <c r="DG287" i="1" s="1"/>
  <c r="DF288" i="1" l="1"/>
  <c r="DE288" i="1" l="1"/>
  <c r="DD288" i="1" l="1"/>
  <c r="DG288" i="1" s="1"/>
  <c r="DC289" i="1"/>
  <c r="DF289" i="1" l="1"/>
  <c r="DE289" i="1" l="1"/>
  <c r="DC290" i="1" l="1"/>
  <c r="DD289" i="1"/>
  <c r="DG289" i="1" s="1"/>
  <c r="DF290" i="1" l="1"/>
  <c r="DE290" i="1" l="1"/>
  <c r="DD290" i="1" l="1"/>
  <c r="DG290" i="1" s="1"/>
  <c r="DC291" i="1"/>
  <c r="DF291" i="1" l="1"/>
  <c r="DE291" i="1" l="1"/>
  <c r="DC292" i="1" l="1"/>
  <c r="DD291" i="1"/>
  <c r="DG291" i="1" s="1"/>
  <c r="DF292" i="1" l="1"/>
  <c r="DE292" i="1" l="1"/>
  <c r="DD292" i="1" l="1"/>
  <c r="DG292" i="1" s="1"/>
  <c r="DC293" i="1"/>
  <c r="DF293" i="1" l="1"/>
  <c r="DE293" i="1" l="1"/>
  <c r="DC294" i="1" l="1"/>
  <c r="DD293" i="1"/>
  <c r="DG293" i="1" s="1"/>
  <c r="DF294" i="1" l="1"/>
  <c r="DI104" i="1" l="1"/>
  <c r="DE294" i="1"/>
  <c r="DG104" i="1" l="1"/>
  <c r="DD294" i="1"/>
  <c r="DC295" i="1"/>
  <c r="DF295" i="1" l="1"/>
  <c r="DG294" i="1"/>
  <c r="DJ104" i="1" s="1"/>
  <c r="DE104" i="1"/>
  <c r="DE295" i="1" l="1"/>
  <c r="DD295" i="1" l="1"/>
  <c r="DG295" i="1" s="1"/>
  <c r="DC296" i="1"/>
  <c r="DF296" i="1" l="1"/>
  <c r="DE296" i="1" l="1"/>
  <c r="DD296" i="1" l="1"/>
  <c r="DG296" i="1" s="1"/>
  <c r="DC297" i="1"/>
  <c r="DF297" i="1" l="1"/>
  <c r="DE297" i="1" l="1"/>
  <c r="DD297" i="1" l="1"/>
  <c r="DG297" i="1" s="1"/>
  <c r="DC298" i="1"/>
  <c r="DF298" i="1" l="1"/>
  <c r="DE298" i="1" l="1"/>
  <c r="DD298" i="1" l="1"/>
  <c r="DG298" i="1" s="1"/>
  <c r="DC299" i="1"/>
  <c r="DF299" i="1" l="1"/>
  <c r="DE299" i="1" l="1"/>
  <c r="DD299" i="1" l="1"/>
  <c r="DG299" i="1" s="1"/>
  <c r="DC300" i="1"/>
  <c r="DF300" i="1" l="1"/>
  <c r="DE300" i="1" l="1"/>
  <c r="DD300" i="1" l="1"/>
  <c r="DG300" i="1" s="1"/>
  <c r="DC301" i="1"/>
  <c r="DF301" i="1" l="1"/>
  <c r="DE301" i="1" l="1"/>
  <c r="DD301" i="1" l="1"/>
  <c r="DG301" i="1" s="1"/>
  <c r="DC302" i="1"/>
  <c r="DF302" i="1" l="1"/>
  <c r="DE302" i="1" l="1"/>
  <c r="DD302" i="1" l="1"/>
  <c r="DG302" i="1" s="1"/>
  <c r="DC303" i="1"/>
  <c r="DF303" i="1" l="1"/>
  <c r="DE303" i="1" l="1"/>
  <c r="DC304" i="1" l="1"/>
  <c r="DD303" i="1"/>
  <c r="DG303" i="1" s="1"/>
  <c r="DF304" i="1" l="1"/>
  <c r="DI105" i="1" l="1"/>
  <c r="DE304" i="1"/>
  <c r="DC305" i="1" l="1"/>
  <c r="DG105" i="1"/>
  <c r="DD304" i="1"/>
  <c r="DG304" i="1" l="1"/>
  <c r="DJ105" i="1" s="1"/>
  <c r="DE105" i="1"/>
  <c r="DF305" i="1"/>
  <c r="DE305" i="1" l="1"/>
  <c r="DD305" i="1" l="1"/>
  <c r="DG305" i="1" s="1"/>
  <c r="DC306" i="1"/>
  <c r="DF306" i="1" l="1"/>
  <c r="DE306" i="1" l="1"/>
  <c r="DC307" i="1" l="1"/>
  <c r="DD306" i="1"/>
  <c r="DG306" i="1" s="1"/>
  <c r="DF307" i="1" l="1"/>
  <c r="DE307" i="1" l="1"/>
  <c r="DD307" i="1" l="1"/>
  <c r="DG307" i="1" s="1"/>
  <c r="DC308" i="1"/>
  <c r="DF308" i="1" l="1"/>
  <c r="DE308" i="1" l="1"/>
  <c r="DC309" i="1" l="1"/>
  <c r="DD308" i="1"/>
  <c r="DG308" i="1" s="1"/>
  <c r="DF309" i="1" l="1"/>
  <c r="DE309" i="1" l="1"/>
  <c r="DD309" i="1" l="1"/>
  <c r="DG309" i="1" s="1"/>
  <c r="DC310" i="1"/>
  <c r="DF310" i="1" l="1"/>
  <c r="DE310" i="1" l="1"/>
  <c r="DC311" i="1" l="1"/>
  <c r="DD310" i="1"/>
  <c r="DG310" i="1" s="1"/>
  <c r="DF311" i="1" l="1"/>
  <c r="DE311" i="1" l="1"/>
  <c r="DD311" i="1" l="1"/>
  <c r="DG311" i="1" s="1"/>
  <c r="DC312" i="1"/>
  <c r="DF312" i="1" l="1"/>
  <c r="DE312" i="1" l="1"/>
  <c r="DC313" i="1" l="1"/>
  <c r="DD312" i="1"/>
  <c r="DG312" i="1" s="1"/>
  <c r="DF313" i="1" l="1"/>
  <c r="DE313" i="1" l="1"/>
  <c r="DC314" i="1" l="1"/>
  <c r="DD313" i="1"/>
  <c r="DG313" i="1" s="1"/>
  <c r="DF314" i="1" l="1"/>
  <c r="DI106" i="1" l="1"/>
  <c r="DE314" i="1"/>
  <c r="DD314" i="1" l="1"/>
  <c r="DC315" i="1"/>
  <c r="DG106" i="1"/>
  <c r="DF315" i="1" l="1"/>
  <c r="DE106" i="1"/>
  <c r="DG314" i="1"/>
  <c r="DJ106" i="1" s="1"/>
  <c r="DE315" i="1" l="1"/>
  <c r="DD315" i="1" l="1"/>
  <c r="DG315" i="1" s="1"/>
  <c r="DC316" i="1"/>
  <c r="DF316" i="1" l="1"/>
  <c r="DE316" i="1" l="1"/>
  <c r="DD316" i="1" l="1"/>
  <c r="DG316" i="1" s="1"/>
  <c r="DC317" i="1"/>
  <c r="DF317" i="1" l="1"/>
  <c r="DE317" i="1" l="1"/>
  <c r="DD317" i="1" l="1"/>
  <c r="DG317" i="1" s="1"/>
  <c r="DC318" i="1"/>
  <c r="DF318" i="1" l="1"/>
  <c r="DE318" i="1" l="1"/>
  <c r="DD318" i="1" l="1"/>
  <c r="DG318" i="1" s="1"/>
  <c r="DC319" i="1"/>
  <c r="DF319" i="1" l="1"/>
  <c r="DE319" i="1" l="1"/>
  <c r="DD319" i="1" l="1"/>
  <c r="DG319" i="1" s="1"/>
  <c r="DC320" i="1"/>
  <c r="DF320" i="1" l="1"/>
  <c r="DE320" i="1" l="1"/>
  <c r="DD320" i="1" l="1"/>
  <c r="DG320" i="1" s="1"/>
  <c r="DC321" i="1"/>
  <c r="DF321" i="1" l="1"/>
  <c r="DE321" i="1" s="1"/>
  <c r="DD321" i="1" l="1"/>
  <c r="DG321" i="1" s="1"/>
  <c r="DC322" i="1"/>
  <c r="DF322" i="1" s="1"/>
  <c r="DE322" i="1" l="1"/>
  <c r="DD322" i="1" l="1"/>
  <c r="DG322" i="1" s="1"/>
  <c r="DC323" i="1"/>
  <c r="DF323" i="1" l="1"/>
  <c r="DE323" i="1" l="1"/>
  <c r="DC324" i="1" l="1"/>
  <c r="DD323" i="1"/>
  <c r="DG323" i="1" s="1"/>
  <c r="DF324" i="1" l="1"/>
  <c r="DI107" i="1" l="1"/>
  <c r="DE324" i="1"/>
  <c r="DD324" i="1" l="1"/>
  <c r="DC325" i="1"/>
  <c r="DG107" i="1"/>
  <c r="DF325" i="1" l="1"/>
  <c r="DG324" i="1"/>
  <c r="DJ107" i="1" s="1"/>
  <c r="DE107" i="1"/>
  <c r="DE325" i="1" l="1"/>
  <c r="DC326" i="1" l="1"/>
  <c r="DD325" i="1"/>
  <c r="DG325" i="1" s="1"/>
  <c r="DF326" i="1" l="1"/>
  <c r="DE326" i="1" l="1"/>
  <c r="DD326" i="1" l="1"/>
  <c r="DG326" i="1" s="1"/>
  <c r="DC327" i="1"/>
  <c r="DF327" i="1" l="1"/>
  <c r="DE327" i="1" s="1"/>
  <c r="DC328" i="1" l="1"/>
  <c r="DD327" i="1"/>
  <c r="DG327" i="1" s="1"/>
  <c r="DF328" i="1" l="1"/>
  <c r="DE328" i="1" l="1"/>
  <c r="DD328" i="1" l="1"/>
  <c r="DG328" i="1" s="1"/>
  <c r="DC329" i="1"/>
  <c r="DF329" i="1" l="1"/>
  <c r="DE329" i="1" l="1"/>
  <c r="DC330" i="1" l="1"/>
  <c r="DD329" i="1"/>
  <c r="DG329" i="1" s="1"/>
  <c r="DF330" i="1" l="1"/>
  <c r="DE330" i="1" l="1"/>
  <c r="DD330" i="1" l="1"/>
  <c r="DG330" i="1" s="1"/>
  <c r="DC331" i="1"/>
  <c r="DF331" i="1" l="1"/>
  <c r="DE331" i="1" l="1"/>
  <c r="DC332" i="1" l="1"/>
  <c r="DD331" i="1"/>
  <c r="DG331" i="1" s="1"/>
  <c r="DF332" i="1" l="1"/>
  <c r="DE332" i="1" l="1"/>
  <c r="DD332" i="1" l="1"/>
  <c r="DG332" i="1" s="1"/>
  <c r="DC333" i="1"/>
  <c r="DF333" i="1" l="1"/>
  <c r="DE333" i="1" l="1"/>
  <c r="DC334" i="1" l="1"/>
  <c r="DD333" i="1"/>
  <c r="DG333" i="1" s="1"/>
  <c r="DF334" i="1" l="1"/>
  <c r="DI108" i="1" l="1"/>
  <c r="DE334" i="1"/>
  <c r="DG108" i="1" l="1"/>
  <c r="DD334" i="1"/>
  <c r="DC335" i="1"/>
  <c r="DF335" i="1" l="1"/>
  <c r="DG334" i="1"/>
  <c r="DJ108" i="1" s="1"/>
  <c r="DE108" i="1"/>
  <c r="DE335" i="1" l="1"/>
  <c r="DD335" i="1" l="1"/>
  <c r="DG335" i="1" s="1"/>
  <c r="DC336" i="1"/>
  <c r="DF336" i="1" l="1"/>
  <c r="DE336" i="1" l="1"/>
  <c r="DD336" i="1" l="1"/>
  <c r="DG336" i="1" s="1"/>
  <c r="DC337" i="1"/>
  <c r="DF337" i="1" l="1"/>
  <c r="DE337" i="1" l="1"/>
  <c r="DD337" i="1" l="1"/>
  <c r="DG337" i="1" s="1"/>
  <c r="DC338" i="1"/>
  <c r="DF338" i="1" l="1"/>
  <c r="DE338" i="1" l="1"/>
  <c r="DD338" i="1" l="1"/>
  <c r="DG338" i="1" s="1"/>
  <c r="DC339" i="1"/>
  <c r="DF339" i="1" l="1"/>
  <c r="DE339" i="1" l="1"/>
  <c r="DD339" i="1" l="1"/>
  <c r="DG339" i="1" s="1"/>
  <c r="DC340" i="1"/>
  <c r="DF340" i="1" l="1"/>
  <c r="DE340" i="1" l="1"/>
  <c r="DD340" i="1" l="1"/>
  <c r="DG340" i="1" s="1"/>
  <c r="DC341" i="1"/>
  <c r="DF341" i="1" l="1"/>
  <c r="DE341" i="1" l="1"/>
  <c r="DD341" i="1" l="1"/>
  <c r="DG341" i="1" s="1"/>
  <c r="DC342" i="1"/>
  <c r="DF342" i="1" l="1"/>
  <c r="DE342" i="1" l="1"/>
  <c r="DD342" i="1" l="1"/>
  <c r="DG342" i="1" s="1"/>
  <c r="DC343" i="1"/>
  <c r="DF343" i="1" l="1"/>
  <c r="DE343" i="1" l="1"/>
  <c r="DC344" i="1" l="1"/>
  <c r="DD343" i="1"/>
  <c r="DG343" i="1" s="1"/>
  <c r="DF344" i="1" l="1"/>
  <c r="DI109" i="1" l="1"/>
  <c r="DE344" i="1"/>
  <c r="DC345" i="1" l="1"/>
  <c r="DG109" i="1"/>
  <c r="DD344" i="1"/>
  <c r="DG344" i="1" l="1"/>
  <c r="DJ109" i="1" s="1"/>
  <c r="DE109" i="1"/>
  <c r="DF345" i="1"/>
  <c r="DE345" i="1" l="1"/>
  <c r="DD345" i="1" l="1"/>
  <c r="DG345" i="1" s="1"/>
  <c r="DC346" i="1"/>
  <c r="DF346" i="1" l="1"/>
  <c r="DE346" i="1" l="1"/>
  <c r="DC347" i="1" l="1"/>
  <c r="DD346" i="1"/>
  <c r="DG346" i="1" s="1"/>
  <c r="DF347" i="1" l="1"/>
  <c r="DE347" i="1" l="1"/>
  <c r="DD347" i="1" l="1"/>
  <c r="DG347" i="1" s="1"/>
  <c r="DC348" i="1"/>
  <c r="DF348" i="1" l="1"/>
  <c r="DE348" i="1" l="1"/>
  <c r="DC349" i="1" l="1"/>
  <c r="DD348" i="1"/>
  <c r="DG348" i="1" s="1"/>
  <c r="DF349" i="1" l="1"/>
  <c r="DE349" i="1" l="1"/>
  <c r="DD349" i="1" l="1"/>
  <c r="DG349" i="1" s="1"/>
  <c r="DC350" i="1"/>
  <c r="DF350" i="1" l="1"/>
  <c r="DE350" i="1" l="1"/>
  <c r="DC351" i="1" l="1"/>
  <c r="DD350" i="1"/>
  <c r="DG350" i="1" s="1"/>
  <c r="DF351" i="1" l="1"/>
  <c r="DE351" i="1" l="1"/>
  <c r="DD351" i="1" l="1"/>
  <c r="DG351" i="1" s="1"/>
  <c r="DC352" i="1"/>
  <c r="DF352" i="1" l="1"/>
  <c r="DE352" i="1" l="1"/>
  <c r="DC353" i="1" l="1"/>
  <c r="DD352" i="1"/>
  <c r="DG352" i="1" s="1"/>
  <c r="DF353" i="1" l="1"/>
  <c r="DE353" i="1" l="1"/>
  <c r="DC354" i="1" l="1"/>
  <c r="DD353" i="1"/>
  <c r="DG353" i="1" s="1"/>
  <c r="DF354" i="1" l="1"/>
  <c r="DI110" i="1" l="1"/>
  <c r="DE354" i="1"/>
  <c r="DD354" i="1" l="1"/>
  <c r="DC355" i="1"/>
  <c r="DG110" i="1"/>
  <c r="DF355" i="1" l="1"/>
  <c r="DE110" i="1"/>
  <c r="DG354" i="1"/>
  <c r="DJ110" i="1" s="1"/>
  <c r="DE355" i="1" l="1"/>
  <c r="DD355" i="1" l="1"/>
  <c r="DG355" i="1" s="1"/>
  <c r="DC356" i="1"/>
  <c r="DF356" i="1" l="1"/>
  <c r="DE356" i="1" l="1"/>
  <c r="DD356" i="1" l="1"/>
  <c r="DG356" i="1" s="1"/>
  <c r="DC357" i="1"/>
  <c r="DF357" i="1" l="1"/>
  <c r="DE357" i="1" l="1"/>
  <c r="DD357" i="1" l="1"/>
  <c r="DG357" i="1" s="1"/>
  <c r="DC358" i="1"/>
  <c r="DF358" i="1" l="1"/>
  <c r="DE358" i="1" l="1"/>
  <c r="DD358" i="1" l="1"/>
  <c r="DG358" i="1" s="1"/>
  <c r="DC359" i="1"/>
  <c r="DF359" i="1" l="1"/>
  <c r="DE359" i="1" l="1"/>
  <c r="DD359" i="1" l="1"/>
  <c r="DG359" i="1" s="1"/>
  <c r="DC360" i="1"/>
  <c r="DF360" i="1" l="1"/>
  <c r="DE360" i="1" l="1"/>
  <c r="DD360" i="1" l="1"/>
  <c r="DG360" i="1" s="1"/>
  <c r="DC361" i="1"/>
  <c r="DF361" i="1" l="1"/>
  <c r="DE361" i="1" l="1"/>
  <c r="DD361" i="1" l="1"/>
  <c r="DG361" i="1" s="1"/>
  <c r="DC362" i="1"/>
  <c r="DF362" i="1" l="1"/>
  <c r="DE362" i="1" l="1"/>
  <c r="DD362" i="1" l="1"/>
  <c r="DG362" i="1" s="1"/>
  <c r="DC363" i="1"/>
  <c r="DF363" i="1" l="1"/>
  <c r="DE363" i="1" l="1"/>
  <c r="DC364" i="1" l="1"/>
  <c r="DD363" i="1"/>
  <c r="DG363" i="1" s="1"/>
  <c r="DF364" i="1" l="1"/>
  <c r="DI111" i="1" l="1"/>
  <c r="DE364" i="1"/>
  <c r="DD364" i="1" l="1"/>
  <c r="DC365" i="1"/>
  <c r="DG111" i="1"/>
  <c r="DF365" i="1" l="1"/>
  <c r="DG364" i="1"/>
  <c r="DJ111" i="1" s="1"/>
  <c r="DE111" i="1"/>
  <c r="DE365" i="1" l="1"/>
  <c r="DC366" i="1" l="1"/>
  <c r="DD365" i="1"/>
  <c r="DG365" i="1" s="1"/>
  <c r="DF366" i="1" l="1"/>
  <c r="DE366" i="1" l="1"/>
  <c r="DD366" i="1" l="1"/>
  <c r="DG366" i="1" s="1"/>
  <c r="DC367" i="1"/>
  <c r="DF367" i="1" l="1"/>
  <c r="DE367" i="1" l="1"/>
  <c r="DC368" i="1" l="1"/>
  <c r="DD367" i="1"/>
  <c r="DG367" i="1" s="1"/>
  <c r="DF368" i="1" l="1"/>
  <c r="DE368" i="1" l="1"/>
  <c r="DD368" i="1" l="1"/>
  <c r="DG368" i="1" s="1"/>
  <c r="DC369" i="1"/>
  <c r="DF369" i="1" l="1"/>
  <c r="DE369" i="1" l="1"/>
  <c r="DC370" i="1" l="1"/>
  <c r="DD369" i="1"/>
  <c r="DG369" i="1" s="1"/>
  <c r="DF370" i="1" l="1"/>
  <c r="DE370" i="1" l="1"/>
  <c r="DD370" i="1" l="1"/>
  <c r="DG370" i="1" s="1"/>
  <c r="DC371" i="1"/>
  <c r="DF371" i="1" l="1"/>
  <c r="DE371" i="1" l="1"/>
  <c r="DC372" i="1" l="1"/>
  <c r="DD371" i="1"/>
  <c r="DG371" i="1" s="1"/>
  <c r="DF372" i="1" l="1"/>
  <c r="DE372" i="1" l="1"/>
  <c r="DD372" i="1" l="1"/>
  <c r="DG372" i="1" s="1"/>
  <c r="DC373" i="1"/>
  <c r="DF373" i="1" l="1"/>
  <c r="DE373" i="1" l="1"/>
  <c r="DC374" i="1" l="1"/>
  <c r="DD373" i="1"/>
  <c r="DG373" i="1" s="1"/>
  <c r="DF374" i="1" l="1"/>
  <c r="DI112" i="1" s="1"/>
  <c r="DE374" i="1" l="1"/>
  <c r="DD374" i="1" l="1"/>
  <c r="DG112" i="1"/>
  <c r="DE117" i="1" s="1"/>
  <c r="DE118" i="1" s="1"/>
  <c r="DG374" i="1" l="1"/>
  <c r="DJ112" i="1" s="1"/>
  <c r="DE112" i="1"/>
  <c r="DD117" i="1" s="1"/>
  <c r="DD118" i="1" s="1"/>
  <c r="DD93" i="1"/>
  <c r="DM176" i="1"/>
  <c r="DP176" i="1" l="1"/>
  <c r="DO176" i="1" l="1"/>
  <c r="DN176" i="1" l="1"/>
  <c r="DQ176" i="1" s="1"/>
  <c r="DM177" i="1"/>
  <c r="DP177" i="1" l="1"/>
  <c r="DO177" i="1" l="1"/>
  <c r="DM178" i="1" l="1"/>
  <c r="DN177" i="1"/>
  <c r="DQ177" i="1" s="1"/>
  <c r="DP178" i="1" l="1"/>
  <c r="DO178" i="1" l="1"/>
  <c r="DM179" i="1" l="1"/>
  <c r="DN178" i="1"/>
  <c r="DQ178" i="1" s="1"/>
  <c r="DP179" i="1" l="1"/>
  <c r="DO179" i="1" l="1"/>
  <c r="DN179" i="1" l="1"/>
  <c r="DQ179" i="1" s="1"/>
  <c r="DM180" i="1"/>
  <c r="DP180" i="1" l="1"/>
  <c r="DO180" i="1" l="1"/>
  <c r="DN180" i="1" l="1"/>
  <c r="DQ180" i="1" s="1"/>
  <c r="DM181" i="1"/>
  <c r="DP181" i="1" l="1"/>
  <c r="DO181" i="1" l="1"/>
  <c r="DM182" i="1" l="1"/>
  <c r="DN181" i="1"/>
  <c r="DQ181" i="1" s="1"/>
  <c r="DP182" i="1" l="1"/>
  <c r="DO182" i="1" l="1"/>
  <c r="DM183" i="1" l="1"/>
  <c r="DN182" i="1"/>
  <c r="DQ182" i="1" s="1"/>
  <c r="DP183" i="1" l="1"/>
  <c r="DO183" i="1" l="1"/>
  <c r="DN183" i="1" l="1"/>
  <c r="DQ183" i="1" s="1"/>
  <c r="DM184" i="1"/>
  <c r="DP184" i="1" l="1"/>
  <c r="DP93" i="1" l="1"/>
  <c r="DO184" i="1"/>
  <c r="DO93" i="1" l="1"/>
  <c r="DH93" i="1"/>
  <c r="DM185" i="1"/>
  <c r="DN184" i="1"/>
  <c r="DN93" i="1" l="1"/>
  <c r="DQ184" i="1"/>
  <c r="DQ93" i="1" s="1"/>
  <c r="DF93" i="1"/>
  <c r="DP185" i="1"/>
  <c r="DO185" i="1" l="1"/>
  <c r="DM186" i="1" l="1"/>
  <c r="DN185" i="1"/>
  <c r="DQ185" i="1" s="1"/>
  <c r="DP186" i="1" l="1"/>
  <c r="DO186" i="1" l="1"/>
  <c r="DM187" i="1" l="1"/>
  <c r="DN186" i="1"/>
  <c r="DQ186" i="1" s="1"/>
  <c r="DP187" i="1" l="1"/>
  <c r="DO187" i="1" l="1"/>
  <c r="DN187" i="1" l="1"/>
  <c r="DQ187" i="1" s="1"/>
  <c r="DM188" i="1"/>
  <c r="DP188" i="1" l="1"/>
  <c r="DO188" i="1" l="1"/>
  <c r="DN188" i="1" l="1"/>
  <c r="DQ188" i="1" s="1"/>
  <c r="DM189" i="1"/>
  <c r="DP189" i="1" l="1"/>
  <c r="DO189" i="1" l="1"/>
  <c r="DN189" i="1" l="1"/>
  <c r="DQ189" i="1" s="1"/>
  <c r="DM190" i="1"/>
  <c r="DP190" i="1" l="1"/>
  <c r="DO190" i="1" l="1"/>
  <c r="DM191" i="1" l="1"/>
  <c r="DN190" i="1"/>
  <c r="DQ190" i="1" s="1"/>
  <c r="DP191" i="1" l="1"/>
  <c r="DO191" i="1" l="1"/>
  <c r="DN191" i="1" l="1"/>
  <c r="DQ191" i="1" s="1"/>
  <c r="DM192" i="1"/>
  <c r="DP192" i="1" l="1"/>
  <c r="DO192" i="1" l="1"/>
  <c r="DL193" i="1" s="1"/>
  <c r="DM193" i="1" l="1"/>
  <c r="DN192" i="1"/>
  <c r="DQ192" i="1" s="1"/>
  <c r="DP193" i="1" l="1"/>
  <c r="DO193" i="1" l="1"/>
  <c r="DL194" i="1" s="1"/>
  <c r="DD94" i="1" l="1"/>
  <c r="DM194" i="1"/>
  <c r="DN193" i="1"/>
  <c r="DQ193" i="1" s="1"/>
  <c r="DP194" i="1" l="1"/>
  <c r="DP94" i="1" l="1"/>
  <c r="DO194" i="1"/>
  <c r="DL195" i="1" s="1"/>
  <c r="DO94" i="1" l="1"/>
  <c r="DH94" i="1"/>
  <c r="DM195" i="1"/>
  <c r="DN194" i="1"/>
  <c r="DP195" i="1" l="1"/>
  <c r="DQ194" i="1"/>
  <c r="DQ94" i="1" s="1"/>
  <c r="DN94" i="1"/>
  <c r="DF94" i="1"/>
  <c r="DO195" i="1" l="1"/>
  <c r="DL196" i="1" s="1"/>
  <c r="DM196" i="1" l="1"/>
  <c r="DN195" i="1"/>
  <c r="DQ195" i="1" s="1"/>
  <c r="DP196" i="1" l="1"/>
  <c r="DO196" i="1" l="1"/>
  <c r="DL197" i="1" s="1"/>
  <c r="DN196" i="1" l="1"/>
  <c r="DQ196" i="1" s="1"/>
  <c r="DM197" i="1"/>
  <c r="DP197" i="1" l="1"/>
  <c r="DO197" i="1" l="1"/>
  <c r="DL198" i="1" s="1"/>
  <c r="DN197" i="1" l="1"/>
  <c r="DQ197" i="1" s="1"/>
  <c r="DM198" i="1"/>
  <c r="DP198" i="1" l="1"/>
  <c r="DO198" i="1" l="1"/>
  <c r="DL199" i="1" s="1"/>
  <c r="DM199" i="1" l="1"/>
  <c r="DN198" i="1"/>
  <c r="DQ198" i="1" s="1"/>
  <c r="DP199" i="1" l="1"/>
  <c r="DO199" i="1" l="1"/>
  <c r="DL200" i="1" s="1"/>
  <c r="DN199" i="1" l="1"/>
  <c r="DQ199" i="1" s="1"/>
  <c r="DM200" i="1"/>
  <c r="DP200" i="1" l="1"/>
  <c r="DO200" i="1" l="1"/>
  <c r="DL201" i="1" s="1"/>
  <c r="DN200" i="1" l="1"/>
  <c r="DQ200" i="1" s="1"/>
  <c r="DM201" i="1"/>
  <c r="DP201" i="1" l="1"/>
  <c r="DO201" i="1" l="1"/>
  <c r="DL202" i="1" s="1"/>
  <c r="DM202" i="1" l="1"/>
  <c r="DN201" i="1"/>
  <c r="DQ201" i="1" s="1"/>
  <c r="DP202" i="1" l="1"/>
  <c r="DO202" i="1" l="1"/>
  <c r="DL203" i="1" s="1"/>
  <c r="DN202" i="1" l="1"/>
  <c r="DQ202" i="1" s="1"/>
  <c r="DM203" i="1"/>
  <c r="DP203" i="1" l="1"/>
  <c r="DO203" i="1" l="1"/>
  <c r="DL204" i="1" s="1"/>
  <c r="DN203" i="1" l="1"/>
  <c r="DQ203" i="1" s="1"/>
  <c r="DD95" i="1"/>
  <c r="DM204" i="1" l="1"/>
  <c r="DP204" i="1" l="1"/>
  <c r="DP95" i="1" l="1"/>
  <c r="DO204" i="1"/>
  <c r="DL205" i="1" s="1"/>
  <c r="DN204" i="1" l="1"/>
  <c r="DO95" i="1"/>
  <c r="DH95" i="1"/>
  <c r="DM205" i="1"/>
  <c r="DP205" i="1" l="1"/>
  <c r="DN95" i="1"/>
  <c r="DF95" i="1"/>
  <c r="DQ204" i="1"/>
  <c r="DQ95" i="1" s="1"/>
  <c r="DO205" i="1" l="1"/>
  <c r="DL206" i="1" s="1"/>
  <c r="DN205" i="1" l="1"/>
  <c r="DQ205" i="1" s="1"/>
  <c r="DM206" i="1"/>
  <c r="DP206" i="1" l="1"/>
  <c r="DO206" i="1" l="1"/>
  <c r="DL207" i="1" s="1"/>
  <c r="DM207" i="1" l="1"/>
  <c r="DN206" i="1"/>
  <c r="DQ206" i="1" s="1"/>
  <c r="DP207" i="1" l="1"/>
  <c r="DO207" i="1" l="1"/>
  <c r="DL208" i="1" s="1"/>
  <c r="DN207" i="1" l="1"/>
  <c r="DQ207" i="1" s="1"/>
  <c r="DM208" i="1"/>
  <c r="DP208" i="1" l="1"/>
  <c r="DO208" i="1" l="1"/>
  <c r="DL209" i="1" s="1"/>
  <c r="DN208" i="1" l="1"/>
  <c r="DQ208" i="1" s="1"/>
  <c r="DM209" i="1"/>
  <c r="DP209" i="1" l="1"/>
  <c r="DO209" i="1" l="1"/>
  <c r="DL210" i="1" s="1"/>
  <c r="DM210" i="1" l="1"/>
  <c r="DN209" i="1"/>
  <c r="DQ209" i="1" s="1"/>
  <c r="DP210" i="1" l="1"/>
  <c r="DO210" i="1" l="1"/>
  <c r="DL211" i="1" s="1"/>
  <c r="DN210" i="1" l="1"/>
  <c r="DQ210" i="1" s="1"/>
  <c r="DM211" i="1"/>
  <c r="DP211" i="1" l="1"/>
  <c r="DO211" i="1" l="1"/>
  <c r="DL212" i="1" s="1"/>
  <c r="DN211" i="1" l="1"/>
  <c r="DQ211" i="1" s="1"/>
  <c r="DM212" i="1"/>
  <c r="DP212" i="1" l="1"/>
  <c r="DO212" i="1" l="1"/>
  <c r="DL213" i="1" s="1"/>
  <c r="DM213" i="1" l="1"/>
  <c r="DN212" i="1"/>
  <c r="DQ212" i="1" s="1"/>
  <c r="DP213" i="1" l="1"/>
  <c r="DO213" i="1" l="1"/>
  <c r="DL214" i="1" s="1"/>
  <c r="DD96" i="1" l="1"/>
  <c r="DM214" i="1"/>
  <c r="DN213" i="1"/>
  <c r="DQ213" i="1" s="1"/>
  <c r="DP214" i="1" l="1"/>
  <c r="DP96" i="1" l="1"/>
  <c r="DO214" i="1"/>
  <c r="DL215" i="1" s="1"/>
  <c r="DO96" i="1" l="1"/>
  <c r="DN214" i="1"/>
  <c r="DH96" i="1"/>
  <c r="DM215" i="1"/>
  <c r="DP215" i="1" l="1"/>
  <c r="DQ214" i="1"/>
  <c r="DQ96" i="1" s="1"/>
  <c r="DF96" i="1"/>
  <c r="DN96" i="1"/>
  <c r="DO215" i="1" l="1"/>
  <c r="DL216" i="1" s="1"/>
  <c r="DN215" i="1" l="1"/>
  <c r="DQ215" i="1" s="1"/>
  <c r="DM216" i="1"/>
  <c r="DP216" i="1" l="1"/>
  <c r="DO216" i="1" l="1"/>
  <c r="DL217" i="1" s="1"/>
  <c r="DN216" i="1" l="1"/>
  <c r="DQ216" i="1" s="1"/>
  <c r="DM217" i="1"/>
  <c r="DP217" i="1" l="1"/>
  <c r="DO217" i="1" l="1"/>
  <c r="DL218" i="1" s="1"/>
  <c r="DM218" i="1" l="1"/>
  <c r="DN217" i="1"/>
  <c r="DQ217" i="1" s="1"/>
  <c r="DP218" i="1" l="1"/>
  <c r="DO218" i="1" l="1"/>
  <c r="DL219" i="1" s="1"/>
  <c r="DN218" i="1" l="1"/>
  <c r="DQ218" i="1" s="1"/>
  <c r="DM219" i="1"/>
  <c r="DP219" i="1" l="1"/>
  <c r="DO219" i="1" l="1"/>
  <c r="DL220" i="1" s="1"/>
  <c r="DN219" i="1" l="1"/>
  <c r="DQ219" i="1" s="1"/>
  <c r="DM220" i="1"/>
  <c r="DP220" i="1" l="1"/>
  <c r="DO220" i="1" l="1"/>
  <c r="DL221" i="1" s="1"/>
  <c r="DM221" i="1" l="1"/>
  <c r="DN220" i="1"/>
  <c r="DQ220" i="1" s="1"/>
  <c r="DP221" i="1" l="1"/>
  <c r="DO221" i="1" l="1"/>
  <c r="DL222" i="1" s="1"/>
  <c r="DN221" i="1" l="1"/>
  <c r="DQ221" i="1" s="1"/>
  <c r="DM222" i="1"/>
  <c r="DP222" i="1" l="1"/>
  <c r="DO222" i="1" l="1"/>
  <c r="DL223" i="1" s="1"/>
  <c r="DN222" i="1" l="1"/>
  <c r="DQ222" i="1" s="1"/>
  <c r="DM223" i="1"/>
  <c r="DP223" i="1" l="1"/>
  <c r="DO223" i="1" l="1"/>
  <c r="DL224" i="1" s="1"/>
  <c r="DN223" i="1" l="1"/>
  <c r="DQ223" i="1" s="1"/>
  <c r="DD97" i="1"/>
  <c r="DM224" i="1" l="1"/>
  <c r="DP224" i="1" l="1"/>
  <c r="DP97" i="1" l="1"/>
  <c r="DO224" i="1"/>
  <c r="DL225" i="1" s="1"/>
  <c r="DO97" i="1" l="1"/>
  <c r="DH97" i="1"/>
  <c r="DN224" i="1"/>
  <c r="DM225" i="1"/>
  <c r="DQ224" i="1" l="1"/>
  <c r="DQ97" i="1" s="1"/>
  <c r="DN97" i="1"/>
  <c r="DF97" i="1"/>
  <c r="DP225" i="1"/>
  <c r="DO225" i="1" s="1"/>
  <c r="DL226" i="1" s="1"/>
  <c r="DN225" i="1" l="1"/>
  <c r="DQ225" i="1" s="1"/>
  <c r="DM226" i="1"/>
  <c r="DP226" i="1" l="1"/>
  <c r="DO226" i="1" l="1"/>
  <c r="DL227" i="1" s="1"/>
  <c r="DM227" i="1" l="1"/>
  <c r="DN226" i="1"/>
  <c r="DQ226" i="1" s="1"/>
  <c r="DP227" i="1" l="1"/>
  <c r="DO227" i="1" l="1"/>
  <c r="DL228" i="1" s="1"/>
  <c r="DN227" i="1" l="1"/>
  <c r="DQ227" i="1" s="1"/>
  <c r="DM228" i="1"/>
  <c r="DP228" i="1" l="1"/>
  <c r="DO228" i="1" l="1"/>
  <c r="DL229" i="1" s="1"/>
  <c r="DM229" i="1" l="1"/>
  <c r="DN228" i="1"/>
  <c r="DQ228" i="1" s="1"/>
  <c r="DP229" i="1" l="1"/>
  <c r="DO229" i="1" l="1"/>
  <c r="DL230" i="1" s="1"/>
  <c r="DN229" i="1" l="1"/>
  <c r="DQ229" i="1" s="1"/>
  <c r="DM230" i="1"/>
  <c r="DP230" i="1" l="1"/>
  <c r="DO230" i="1" l="1"/>
  <c r="DL231" i="1" s="1"/>
  <c r="DN230" i="1" l="1"/>
  <c r="DQ230" i="1" s="1"/>
  <c r="DM231" i="1"/>
  <c r="DP231" i="1" l="1"/>
  <c r="DO231" i="1" l="1"/>
  <c r="DL232" i="1" s="1"/>
  <c r="DM232" i="1" l="1"/>
  <c r="DN231" i="1"/>
  <c r="DQ231" i="1" s="1"/>
  <c r="DP232" i="1" l="1"/>
  <c r="DO232" i="1" l="1"/>
  <c r="DL233" i="1" s="1"/>
  <c r="DN232" i="1" l="1"/>
  <c r="DQ232" i="1" s="1"/>
  <c r="DM233" i="1"/>
  <c r="DP233" i="1" l="1"/>
  <c r="DO233" i="1" l="1"/>
  <c r="DL234" i="1" s="1"/>
  <c r="DN233" i="1" l="1"/>
  <c r="DQ233" i="1" s="1"/>
  <c r="DD98" i="1"/>
  <c r="DM234" i="1" l="1"/>
  <c r="DP234" i="1" l="1"/>
  <c r="DP98" i="1" l="1"/>
  <c r="DO234" i="1"/>
  <c r="DL235" i="1" s="1"/>
  <c r="DM235" i="1" l="1"/>
  <c r="DN234" i="1"/>
  <c r="DO98" i="1"/>
  <c r="DH98" i="1"/>
  <c r="DP235" i="1" l="1"/>
  <c r="DQ234" i="1"/>
  <c r="DQ98" i="1" s="1"/>
  <c r="DN98" i="1"/>
  <c r="DF98" i="1"/>
  <c r="DO235" i="1" l="1"/>
  <c r="DL236" i="1" s="1"/>
  <c r="DN235" i="1" l="1"/>
  <c r="DQ235" i="1" s="1"/>
  <c r="DM236" i="1"/>
  <c r="DP236" i="1" l="1"/>
  <c r="DO236" i="1" l="1"/>
  <c r="DL237" i="1" s="1"/>
  <c r="DN236" i="1" l="1"/>
  <c r="DQ236" i="1" s="1"/>
  <c r="DM237" i="1"/>
  <c r="DP237" i="1" l="1"/>
  <c r="DO237" i="1" l="1"/>
  <c r="DL238" i="1" s="1"/>
  <c r="DM238" i="1" l="1"/>
  <c r="DN237" i="1"/>
  <c r="DQ237" i="1" s="1"/>
  <c r="DP238" i="1" l="1"/>
  <c r="DO238" i="1" l="1"/>
  <c r="DL239" i="1" s="1"/>
  <c r="DN238" i="1" l="1"/>
  <c r="DQ238" i="1" s="1"/>
  <c r="DM239" i="1"/>
  <c r="DP239" i="1" l="1"/>
  <c r="DO239" i="1" l="1"/>
  <c r="DL240" i="1" s="1"/>
  <c r="DM240" i="1" l="1"/>
  <c r="DN239" i="1"/>
  <c r="DQ239" i="1" s="1"/>
  <c r="DP240" i="1" l="1"/>
  <c r="DO240" i="1" l="1"/>
  <c r="DL241" i="1" s="1"/>
  <c r="DN240" i="1" l="1"/>
  <c r="DQ240" i="1" s="1"/>
  <c r="DM241" i="1"/>
  <c r="DP241" i="1" l="1"/>
  <c r="DO241" i="1" l="1"/>
  <c r="DL242" i="1" s="1"/>
  <c r="DN241" i="1" l="1"/>
  <c r="DQ241" i="1" s="1"/>
  <c r="DM242" i="1"/>
  <c r="DP242" i="1" l="1"/>
  <c r="DO242" i="1" l="1"/>
  <c r="DL243" i="1" s="1"/>
  <c r="DM243" i="1" l="1"/>
  <c r="DN242" i="1"/>
  <c r="DQ242" i="1" s="1"/>
  <c r="DP243" i="1" l="1"/>
  <c r="DO243" i="1" l="1"/>
  <c r="DL244" i="1" s="1"/>
  <c r="DD99" i="1" l="1"/>
  <c r="DN243" i="1"/>
  <c r="DQ243" i="1" s="1"/>
  <c r="DM244" i="1" l="1"/>
  <c r="DP244" i="1" l="1"/>
  <c r="DP99" i="1" l="1"/>
  <c r="DO244" i="1"/>
  <c r="DL245" i="1" s="1"/>
  <c r="DN244" i="1" l="1"/>
  <c r="DO99" i="1"/>
  <c r="DH99" i="1"/>
  <c r="DM245" i="1"/>
  <c r="DP245" i="1" l="1"/>
  <c r="DN99" i="1"/>
  <c r="DF99" i="1"/>
  <c r="DQ244" i="1"/>
  <c r="DQ99" i="1" s="1"/>
  <c r="DO245" i="1" l="1"/>
  <c r="DL246" i="1" s="1"/>
  <c r="DM246" i="1" l="1"/>
  <c r="DN245" i="1"/>
  <c r="DQ245" i="1" s="1"/>
  <c r="DP246" i="1" l="1"/>
  <c r="DO246" i="1" l="1"/>
  <c r="DL247" i="1" s="1"/>
  <c r="DN246" i="1" l="1"/>
  <c r="DQ246" i="1" s="1"/>
  <c r="DM247" i="1"/>
  <c r="DP247" i="1" l="1"/>
  <c r="DO247" i="1" l="1"/>
  <c r="DL248" i="1" s="1"/>
  <c r="DN247" i="1" l="1"/>
  <c r="DQ247" i="1" s="1"/>
  <c r="DM248" i="1"/>
  <c r="DP248" i="1" l="1"/>
  <c r="DO248" i="1" l="1"/>
  <c r="DL249" i="1" s="1"/>
  <c r="DM249" i="1" l="1"/>
  <c r="DN248" i="1"/>
  <c r="DQ248" i="1" s="1"/>
  <c r="DP249" i="1" l="1"/>
  <c r="DO249" i="1" l="1"/>
  <c r="DL250" i="1" s="1"/>
  <c r="DN249" i="1" l="1"/>
  <c r="DQ249" i="1" s="1"/>
  <c r="DM250" i="1"/>
  <c r="DP250" i="1" l="1"/>
  <c r="DO250" i="1" l="1"/>
  <c r="DL251" i="1" s="1"/>
  <c r="DM251" i="1" l="1"/>
  <c r="DN250" i="1"/>
  <c r="DQ250" i="1" s="1"/>
  <c r="DP251" i="1" l="1"/>
  <c r="DO251" i="1" l="1"/>
  <c r="DL252" i="1" s="1"/>
  <c r="DN251" i="1" l="1"/>
  <c r="DQ251" i="1" s="1"/>
  <c r="DM252" i="1"/>
  <c r="DP252" i="1" l="1"/>
  <c r="DO252" i="1" l="1"/>
  <c r="DL253" i="1" s="1"/>
  <c r="DN252" i="1" l="1"/>
  <c r="DQ252" i="1" s="1"/>
  <c r="DM253" i="1"/>
  <c r="DP253" i="1" l="1"/>
  <c r="DO253" i="1" l="1"/>
  <c r="DL254" i="1" s="1"/>
  <c r="DN253" i="1" l="1"/>
  <c r="DQ253" i="1" s="1"/>
  <c r="DD100" i="1"/>
  <c r="DM254" i="1" l="1"/>
  <c r="DP254" i="1" l="1"/>
  <c r="DP100" i="1" l="1"/>
  <c r="DO254" i="1"/>
  <c r="DL255" i="1" s="1"/>
  <c r="DH100" i="1" l="1"/>
  <c r="DM255" i="1"/>
  <c r="DO100" i="1"/>
  <c r="DN254" i="1"/>
  <c r="DP255" i="1" l="1"/>
  <c r="DQ254" i="1"/>
  <c r="DQ100" i="1" s="1"/>
  <c r="DF100" i="1"/>
  <c r="DN100" i="1"/>
  <c r="DO255" i="1" l="1"/>
  <c r="DL256" i="1" s="1"/>
  <c r="DN255" i="1" l="1"/>
  <c r="DQ255" i="1" s="1"/>
  <c r="DM256" i="1"/>
  <c r="DP256" i="1" l="1"/>
  <c r="DO256" i="1" l="1"/>
  <c r="DL257" i="1" s="1"/>
  <c r="DM257" i="1" l="1"/>
  <c r="DN256" i="1"/>
  <c r="DQ256" i="1" s="1"/>
  <c r="DP257" i="1" l="1"/>
  <c r="DO257" i="1" l="1"/>
  <c r="DL258" i="1" s="1"/>
  <c r="DN257" i="1" l="1"/>
  <c r="DQ257" i="1" s="1"/>
  <c r="DM258" i="1"/>
  <c r="DP258" i="1" l="1"/>
  <c r="DO258" i="1" l="1"/>
  <c r="DL259" i="1" s="1"/>
  <c r="DN258" i="1" l="1"/>
  <c r="DQ258" i="1" s="1"/>
  <c r="DM259" i="1"/>
  <c r="DP259" i="1" l="1"/>
  <c r="DO259" i="1" l="1"/>
  <c r="DL260" i="1" s="1"/>
  <c r="DM260" i="1" l="1"/>
  <c r="DN259" i="1"/>
  <c r="DQ259" i="1" s="1"/>
  <c r="DP260" i="1" l="1"/>
  <c r="DO260" i="1" l="1"/>
  <c r="DL261" i="1" s="1"/>
  <c r="DN260" i="1" l="1"/>
  <c r="DQ260" i="1" s="1"/>
  <c r="DM261" i="1"/>
  <c r="DP261" i="1" l="1"/>
  <c r="DO261" i="1" l="1"/>
  <c r="DL262" i="1" s="1"/>
  <c r="DM262" i="1" l="1"/>
  <c r="DN261" i="1"/>
  <c r="DQ261" i="1" s="1"/>
  <c r="DP262" i="1" l="1"/>
  <c r="DO262" i="1" l="1"/>
  <c r="DL263" i="1" s="1"/>
  <c r="DN262" i="1" l="1"/>
  <c r="DQ262" i="1" s="1"/>
  <c r="DM263" i="1"/>
  <c r="DP263" i="1" l="1"/>
  <c r="DO263" i="1" l="1"/>
  <c r="DL264" i="1" s="1"/>
  <c r="DD101" i="1" l="1"/>
  <c r="DN263" i="1"/>
  <c r="DQ263" i="1" s="1"/>
  <c r="DM264" i="1"/>
  <c r="DP264" i="1" l="1"/>
  <c r="DP101" i="1" l="1"/>
  <c r="DO264" i="1"/>
  <c r="DL265" i="1" s="1"/>
  <c r="DM265" i="1" l="1"/>
  <c r="DO101" i="1"/>
  <c r="DN264" i="1"/>
  <c r="DH101" i="1"/>
  <c r="DP265" i="1" l="1"/>
  <c r="DQ264" i="1"/>
  <c r="DQ101" i="1" s="1"/>
  <c r="DF101" i="1"/>
  <c r="DN101" i="1"/>
  <c r="DO265" i="1" l="1"/>
  <c r="DL266" i="1" s="1"/>
  <c r="DN265" i="1" l="1"/>
  <c r="DQ265" i="1" s="1"/>
  <c r="DM266" i="1"/>
  <c r="DP266" i="1" l="1"/>
  <c r="DO266" i="1" l="1"/>
  <c r="DL267" i="1" s="1"/>
  <c r="DN266" i="1" l="1"/>
  <c r="DQ266" i="1" s="1"/>
  <c r="DM267" i="1"/>
  <c r="DP267" i="1" l="1"/>
  <c r="DO267" i="1" l="1"/>
  <c r="DL268" i="1" s="1"/>
  <c r="DM268" i="1" l="1"/>
  <c r="DN267" i="1"/>
  <c r="DQ267" i="1" s="1"/>
  <c r="DP268" i="1" l="1"/>
  <c r="DO268" i="1" l="1"/>
  <c r="DL269" i="1" s="1"/>
  <c r="DN268" i="1" l="1"/>
  <c r="DQ268" i="1" s="1"/>
  <c r="DM269" i="1"/>
  <c r="DP269" i="1" l="1"/>
  <c r="DO269" i="1" l="1"/>
  <c r="DL270" i="1" s="1"/>
  <c r="DN269" i="1" l="1"/>
  <c r="DQ269" i="1" s="1"/>
  <c r="DM270" i="1"/>
  <c r="DP270" i="1" l="1"/>
  <c r="DO270" i="1" l="1"/>
  <c r="DL271" i="1" s="1"/>
  <c r="DM271" i="1" l="1"/>
  <c r="DN270" i="1"/>
  <c r="DQ270" i="1" s="1"/>
  <c r="DP271" i="1" l="1"/>
  <c r="DO271" i="1" l="1"/>
  <c r="DL272" i="1" s="1"/>
  <c r="DN271" i="1" l="1"/>
  <c r="DQ271" i="1" s="1"/>
  <c r="DM272" i="1"/>
  <c r="DP272" i="1" l="1"/>
  <c r="DO272" i="1" l="1"/>
  <c r="DL273" i="1" s="1"/>
  <c r="DM273" i="1" l="1"/>
  <c r="DN272" i="1"/>
  <c r="DQ272" i="1" s="1"/>
  <c r="DP273" i="1" l="1"/>
  <c r="DO273" i="1" l="1"/>
  <c r="DL274" i="1" s="1"/>
  <c r="DD102" i="1" l="1"/>
  <c r="DN273" i="1"/>
  <c r="DQ273" i="1" s="1"/>
  <c r="DM274" i="1" l="1"/>
  <c r="DP274" i="1" l="1"/>
  <c r="DP102" i="1" l="1"/>
  <c r="DO274" i="1"/>
  <c r="DL275" i="1" s="1"/>
  <c r="DN274" i="1" l="1"/>
  <c r="DM275" i="1"/>
  <c r="DH102" i="1"/>
  <c r="DO102" i="1"/>
  <c r="DP275" i="1" l="1"/>
  <c r="DN102" i="1"/>
  <c r="DF102" i="1"/>
  <c r="DQ274" i="1"/>
  <c r="DQ102" i="1" s="1"/>
  <c r="DO275" i="1" l="1"/>
  <c r="DL276" i="1" s="1"/>
  <c r="DN275" i="1" l="1"/>
  <c r="DQ275" i="1" s="1"/>
  <c r="DM276" i="1"/>
  <c r="DP276" i="1" l="1"/>
  <c r="DO276" i="1" l="1"/>
  <c r="DL277" i="1" s="1"/>
  <c r="DM277" i="1" l="1"/>
  <c r="DN276" i="1"/>
  <c r="DQ276" i="1" s="1"/>
  <c r="DP277" i="1" l="1"/>
  <c r="DO277" i="1" l="1"/>
  <c r="DL278" i="1" s="1"/>
  <c r="DM278" i="1" l="1"/>
  <c r="DN277" i="1"/>
  <c r="DQ277" i="1" s="1"/>
  <c r="DP278" i="1" l="1"/>
  <c r="DO278" i="1" l="1"/>
  <c r="DL279" i="1" s="1"/>
  <c r="DN278" i="1" l="1"/>
  <c r="DQ278" i="1" s="1"/>
  <c r="DM279" i="1"/>
  <c r="DP279" i="1" l="1"/>
  <c r="DO279" i="1" l="1"/>
  <c r="DL280" i="1" s="1"/>
  <c r="DM280" i="1" l="1"/>
  <c r="DN279" i="1"/>
  <c r="DQ279" i="1" s="1"/>
  <c r="DP280" i="1" l="1"/>
  <c r="DO280" i="1" l="1"/>
  <c r="DL281" i="1" s="1"/>
  <c r="DN280" i="1" l="1"/>
  <c r="DQ280" i="1" s="1"/>
  <c r="DM281" i="1"/>
  <c r="DP281" i="1" l="1"/>
  <c r="DO281" i="1" l="1"/>
  <c r="DL282" i="1" s="1"/>
  <c r="DN281" i="1" l="1"/>
  <c r="DQ281" i="1" s="1"/>
  <c r="DM282" i="1"/>
  <c r="DP282" i="1" l="1"/>
  <c r="DO282" i="1" l="1"/>
  <c r="DL283" i="1" s="1"/>
  <c r="DM283" i="1" l="1"/>
  <c r="DN282" i="1"/>
  <c r="DQ282" i="1" s="1"/>
  <c r="DP283" i="1" l="1"/>
  <c r="DO283" i="1" l="1"/>
  <c r="DL284" i="1" s="1"/>
  <c r="DN283" i="1" l="1"/>
  <c r="DQ283" i="1" s="1"/>
  <c r="DD103" i="1"/>
  <c r="DM284" i="1" l="1"/>
  <c r="DP284" i="1" l="1"/>
  <c r="DP103" i="1" l="1"/>
  <c r="DO284" i="1"/>
  <c r="DL285" i="1" s="1"/>
  <c r="DO103" i="1" l="1"/>
  <c r="DM285" i="1"/>
  <c r="DN284" i="1"/>
  <c r="DH103" i="1"/>
  <c r="DP285" i="1" l="1"/>
  <c r="DF103" i="1"/>
  <c r="DQ284" i="1"/>
  <c r="DQ103" i="1" s="1"/>
  <c r="DN103" i="1"/>
  <c r="DO285" i="1" l="1"/>
  <c r="DL286" i="1" s="1"/>
  <c r="DM286" i="1" l="1"/>
  <c r="DN285" i="1"/>
  <c r="DQ285" i="1" s="1"/>
  <c r="DP286" i="1" l="1"/>
  <c r="DO286" i="1" l="1"/>
  <c r="DL287" i="1" s="1"/>
  <c r="DN286" i="1" l="1"/>
  <c r="DQ286" i="1" s="1"/>
  <c r="DM287" i="1"/>
  <c r="DP287" i="1" l="1"/>
  <c r="DO287" i="1" l="1"/>
  <c r="DL288" i="1" s="1"/>
  <c r="DN287" i="1" l="1"/>
  <c r="DQ287" i="1" s="1"/>
  <c r="DM288" i="1"/>
  <c r="DP288" i="1" l="1"/>
  <c r="DO288" i="1" l="1"/>
  <c r="DL289" i="1" s="1"/>
  <c r="DM289" i="1" l="1"/>
  <c r="DN288" i="1"/>
  <c r="DQ288" i="1" s="1"/>
  <c r="DP289" i="1" l="1"/>
  <c r="DO289" i="1" l="1"/>
  <c r="DL290" i="1" s="1"/>
  <c r="DN289" i="1" l="1"/>
  <c r="DQ289" i="1" s="1"/>
  <c r="DM290" i="1"/>
  <c r="DP290" i="1" l="1"/>
  <c r="DO290" i="1" l="1"/>
  <c r="DL291" i="1" s="1"/>
  <c r="DM291" i="1" l="1"/>
  <c r="DN290" i="1"/>
  <c r="DQ290" i="1" s="1"/>
  <c r="DP291" i="1" l="1"/>
  <c r="DO291" i="1" l="1"/>
  <c r="DL292" i="1" s="1"/>
  <c r="DN291" i="1" l="1"/>
  <c r="DQ291" i="1" s="1"/>
  <c r="DM292" i="1"/>
  <c r="DP292" i="1" l="1"/>
  <c r="DO292" i="1" l="1"/>
  <c r="DL293" i="1" s="1"/>
  <c r="DN292" i="1" l="1"/>
  <c r="DQ292" i="1" s="1"/>
  <c r="DM293" i="1"/>
  <c r="DP293" i="1" l="1"/>
  <c r="DO293" i="1" l="1"/>
  <c r="DL294" i="1" s="1"/>
  <c r="DD104" i="1" l="1"/>
  <c r="DN293" i="1"/>
  <c r="DQ293" i="1" s="1"/>
  <c r="DM294" i="1"/>
  <c r="DP294" i="1" l="1"/>
  <c r="DP104" i="1" l="1"/>
  <c r="DO294" i="1"/>
  <c r="DL295" i="1" s="1"/>
  <c r="DN294" i="1" l="1"/>
  <c r="DH104" i="1"/>
  <c r="DO104" i="1"/>
  <c r="DM295" i="1"/>
  <c r="DQ294" i="1" l="1"/>
  <c r="DQ104" i="1" s="1"/>
  <c r="DN104" i="1"/>
  <c r="DF104" i="1"/>
  <c r="DP295" i="1"/>
  <c r="DO295" i="1" l="1"/>
  <c r="DL296" i="1" s="1"/>
  <c r="DN295" i="1" l="1"/>
  <c r="DQ295" i="1" s="1"/>
  <c r="DM296" i="1"/>
  <c r="DP296" i="1" l="1"/>
  <c r="DO296" i="1" l="1"/>
  <c r="DL297" i="1" s="1"/>
  <c r="DM297" i="1" l="1"/>
  <c r="DN296" i="1"/>
  <c r="DQ296" i="1" s="1"/>
  <c r="DP297" i="1" l="1"/>
  <c r="DO297" i="1" l="1"/>
  <c r="DL298" i="1" s="1"/>
  <c r="DN297" i="1" l="1"/>
  <c r="DQ297" i="1" s="1"/>
  <c r="DM298" i="1"/>
  <c r="DP298" i="1" l="1"/>
  <c r="DO298" i="1" l="1"/>
  <c r="DL299" i="1" s="1"/>
  <c r="DM299" i="1" l="1"/>
  <c r="DN298" i="1"/>
  <c r="DQ298" i="1" s="1"/>
  <c r="DP299" i="1" l="1"/>
  <c r="DO299" i="1" l="1"/>
  <c r="DL300" i="1" s="1"/>
  <c r="DM300" i="1" l="1"/>
  <c r="DN299" i="1"/>
  <c r="DQ299" i="1" s="1"/>
  <c r="DP300" i="1" l="1"/>
  <c r="DO300" i="1" l="1"/>
  <c r="DL301" i="1" s="1"/>
  <c r="DN300" i="1" l="1"/>
  <c r="DQ300" i="1" s="1"/>
  <c r="DM301" i="1"/>
  <c r="DP301" i="1" l="1"/>
  <c r="DO301" i="1" l="1"/>
  <c r="DL302" i="1" s="1"/>
  <c r="DM302" i="1" l="1"/>
  <c r="DN301" i="1"/>
  <c r="DQ301" i="1" s="1"/>
  <c r="DP302" i="1" l="1"/>
  <c r="DO302" i="1" l="1"/>
  <c r="DL303" i="1" s="1"/>
  <c r="DN302" i="1" l="1"/>
  <c r="DQ302" i="1" s="1"/>
  <c r="DM303" i="1"/>
  <c r="DP303" i="1" l="1"/>
  <c r="DO303" i="1" l="1"/>
  <c r="DL304" i="1" s="1"/>
  <c r="DN303" i="1" l="1"/>
  <c r="DQ303" i="1" s="1"/>
  <c r="DD105" i="1"/>
  <c r="DM304" i="1" l="1"/>
  <c r="DP304" i="1" l="1"/>
  <c r="DP105" i="1" l="1"/>
  <c r="DO304" i="1"/>
  <c r="DL305" i="1" s="1"/>
  <c r="DM305" i="1" l="1"/>
  <c r="DN304" i="1"/>
  <c r="DH105" i="1"/>
  <c r="DO105" i="1"/>
  <c r="DP305" i="1" l="1"/>
  <c r="DQ304" i="1"/>
  <c r="DQ105" i="1" s="1"/>
  <c r="DF105" i="1"/>
  <c r="DN105" i="1"/>
  <c r="DO305" i="1" l="1"/>
  <c r="DL306" i="1" s="1"/>
  <c r="DN305" i="1" l="1"/>
  <c r="DQ305" i="1" s="1"/>
  <c r="DM306" i="1"/>
  <c r="DP306" i="1" l="1"/>
  <c r="DO306" i="1" l="1"/>
  <c r="DL307" i="1" s="1"/>
  <c r="DN306" i="1" l="1"/>
  <c r="DQ306" i="1" s="1"/>
  <c r="DM307" i="1"/>
  <c r="DP307" i="1" l="1"/>
  <c r="DO307" i="1" l="1"/>
  <c r="DL308" i="1" s="1"/>
  <c r="DM308" i="1" l="1"/>
  <c r="DN307" i="1"/>
  <c r="DQ307" i="1" s="1"/>
  <c r="DP308" i="1" l="1"/>
  <c r="DO308" i="1" l="1"/>
  <c r="DL309" i="1" s="1"/>
  <c r="DN308" i="1" l="1"/>
  <c r="DQ308" i="1" s="1"/>
  <c r="DM309" i="1"/>
  <c r="DP309" i="1" l="1"/>
  <c r="DO309" i="1" l="1"/>
  <c r="DL310" i="1" s="1"/>
  <c r="DN309" i="1" l="1"/>
  <c r="DQ309" i="1" s="1"/>
  <c r="DM310" i="1"/>
  <c r="DP310" i="1" l="1"/>
  <c r="DO310" i="1" l="1"/>
  <c r="DL311" i="1" s="1"/>
  <c r="DM311" i="1" l="1"/>
  <c r="DN310" i="1"/>
  <c r="DQ310" i="1" s="1"/>
  <c r="DP311" i="1" l="1"/>
  <c r="DO311" i="1" l="1"/>
  <c r="DL312" i="1" s="1"/>
  <c r="DN311" i="1" l="1"/>
  <c r="DQ311" i="1" s="1"/>
  <c r="DM312" i="1"/>
  <c r="DP312" i="1" l="1"/>
  <c r="DO312" i="1" l="1"/>
  <c r="DL313" i="1" s="1"/>
  <c r="DM313" i="1" l="1"/>
  <c r="DN312" i="1"/>
  <c r="DQ312" i="1" s="1"/>
  <c r="DP313" i="1" l="1"/>
  <c r="DO313" i="1" l="1"/>
  <c r="DL314" i="1" s="1"/>
  <c r="DD106" i="1" l="1"/>
  <c r="DM314" i="1"/>
  <c r="DN313" i="1"/>
  <c r="DQ313" i="1" s="1"/>
  <c r="DP314" i="1" l="1"/>
  <c r="DP106" i="1" l="1"/>
  <c r="DO314" i="1"/>
  <c r="DL315" i="1" s="1"/>
  <c r="DO106" i="1" l="1"/>
  <c r="DH106" i="1"/>
  <c r="DN314" i="1"/>
  <c r="DM315" i="1"/>
  <c r="DP315" i="1" l="1"/>
  <c r="DN106" i="1"/>
  <c r="DF106" i="1"/>
  <c r="DQ314" i="1"/>
  <c r="DQ106" i="1" s="1"/>
  <c r="DO315" i="1" l="1"/>
  <c r="DL316" i="1" s="1"/>
  <c r="DM316" i="1" l="1"/>
  <c r="DN315" i="1"/>
  <c r="DQ315" i="1" s="1"/>
  <c r="DP316" i="1" l="1"/>
  <c r="DO316" i="1" l="1"/>
  <c r="DL317" i="1" s="1"/>
  <c r="DN316" i="1" l="1"/>
  <c r="DQ316" i="1" s="1"/>
  <c r="DM317" i="1"/>
  <c r="DP317" i="1" l="1"/>
  <c r="DO317" i="1" l="1"/>
  <c r="DL318" i="1" s="1"/>
  <c r="DN317" i="1" l="1"/>
  <c r="DQ317" i="1" s="1"/>
  <c r="DM318" i="1"/>
  <c r="DP318" i="1" l="1"/>
  <c r="DO318" i="1" l="1"/>
  <c r="DL319" i="1" s="1"/>
  <c r="DM319" i="1" l="1"/>
  <c r="DN318" i="1"/>
  <c r="DQ318" i="1" s="1"/>
  <c r="DP319" i="1" l="1"/>
  <c r="DO319" i="1" l="1"/>
  <c r="DL320" i="1" s="1"/>
  <c r="DN319" i="1" l="1"/>
  <c r="DQ319" i="1" s="1"/>
  <c r="DM320" i="1"/>
  <c r="DP320" i="1" l="1"/>
  <c r="DO320" i="1" l="1"/>
  <c r="DL321" i="1" s="1"/>
  <c r="DM321" i="1" l="1"/>
  <c r="DN320" i="1"/>
  <c r="DQ320" i="1" s="1"/>
  <c r="DP321" i="1" l="1"/>
  <c r="DO321" i="1" l="1"/>
  <c r="DL322" i="1" s="1"/>
  <c r="DM322" i="1" l="1"/>
  <c r="DN321" i="1"/>
  <c r="DQ321" i="1" s="1"/>
  <c r="DP322" i="1" l="1"/>
  <c r="DO322" i="1" l="1"/>
  <c r="DL323" i="1" s="1"/>
  <c r="DN322" i="1" l="1"/>
  <c r="DQ322" i="1" s="1"/>
  <c r="DM323" i="1"/>
  <c r="DP323" i="1" l="1"/>
  <c r="DO323" i="1" l="1"/>
  <c r="DL324" i="1" s="1"/>
  <c r="DD107" i="1" l="1"/>
  <c r="DN323" i="1"/>
  <c r="DQ323" i="1" s="1"/>
  <c r="DM324" i="1" l="1"/>
  <c r="DP324" i="1" l="1"/>
  <c r="DP107" i="1" l="1"/>
  <c r="DO324" i="1"/>
  <c r="DL325" i="1" s="1"/>
  <c r="DM325" i="1" l="1"/>
  <c r="DO107" i="1"/>
  <c r="DN324" i="1"/>
  <c r="DH107" i="1"/>
  <c r="DQ324" i="1" l="1"/>
  <c r="DQ107" i="1" s="1"/>
  <c r="DF107" i="1"/>
  <c r="DN107" i="1"/>
  <c r="DP325" i="1"/>
  <c r="DO325" i="1" s="1"/>
  <c r="DL326" i="1" s="1"/>
  <c r="DN325" i="1" l="1"/>
  <c r="DQ325" i="1" s="1"/>
  <c r="DM326" i="1"/>
  <c r="DP326" i="1" l="1"/>
  <c r="DO326" i="1" l="1"/>
  <c r="DL327" i="1" s="1"/>
  <c r="DM327" i="1" l="1"/>
  <c r="DN326" i="1"/>
  <c r="DQ326" i="1" s="1"/>
  <c r="DP327" i="1" l="1"/>
  <c r="DO327" i="1" l="1"/>
  <c r="DL328" i="1" s="1"/>
  <c r="DN327" i="1" l="1"/>
  <c r="DQ327" i="1" s="1"/>
  <c r="DM328" i="1"/>
  <c r="DP328" i="1" l="1"/>
  <c r="DO328" i="1" l="1"/>
  <c r="DL329" i="1" s="1"/>
  <c r="DN328" i="1" l="1"/>
  <c r="DQ328" i="1" s="1"/>
  <c r="DM329" i="1"/>
  <c r="DP329" i="1" l="1"/>
  <c r="DO329" i="1" l="1"/>
  <c r="DL330" i="1" s="1"/>
  <c r="DM330" i="1" l="1"/>
  <c r="DN329" i="1"/>
  <c r="DQ329" i="1" s="1"/>
  <c r="DP330" i="1" l="1"/>
  <c r="DO330" i="1" l="1"/>
  <c r="DL331" i="1" s="1"/>
  <c r="DN330" i="1" l="1"/>
  <c r="DQ330" i="1" s="1"/>
  <c r="DM331" i="1"/>
  <c r="DP331" i="1" l="1"/>
  <c r="DO331" i="1" l="1"/>
  <c r="DL332" i="1" s="1"/>
  <c r="DN331" i="1" l="1"/>
  <c r="DQ331" i="1" s="1"/>
  <c r="DM332" i="1"/>
  <c r="DP332" i="1" l="1"/>
  <c r="DO332" i="1" l="1"/>
  <c r="DL333" i="1" s="1"/>
  <c r="DM333" i="1" l="1"/>
  <c r="DN332" i="1"/>
  <c r="DQ332" i="1" s="1"/>
  <c r="DP333" i="1" l="1"/>
  <c r="DO333" i="1" l="1"/>
  <c r="DL334" i="1" s="1"/>
  <c r="DN333" i="1" l="1"/>
  <c r="DQ333" i="1" s="1"/>
  <c r="DD108" i="1"/>
  <c r="DM334" i="1" l="1"/>
  <c r="DP334" i="1" l="1"/>
  <c r="DP108" i="1" l="1"/>
  <c r="DO334" i="1"/>
  <c r="DL335" i="1" s="1"/>
  <c r="DN334" i="1" l="1"/>
  <c r="DO108" i="1"/>
  <c r="DH108" i="1"/>
  <c r="DM335" i="1"/>
  <c r="DP335" i="1" l="1"/>
  <c r="DF108" i="1"/>
  <c r="DN108" i="1"/>
  <c r="DQ334" i="1"/>
  <c r="DQ108" i="1" s="1"/>
  <c r="DO335" i="1" l="1"/>
  <c r="DL336" i="1" s="1"/>
  <c r="DM336" i="1" l="1"/>
  <c r="DN335" i="1"/>
  <c r="DQ335" i="1" s="1"/>
  <c r="DP336" i="1" l="1"/>
  <c r="DO336" i="1" l="1"/>
  <c r="DL337" i="1" s="1"/>
  <c r="DN336" i="1" l="1"/>
  <c r="DQ336" i="1" s="1"/>
  <c r="DM337" i="1"/>
  <c r="DP337" i="1" l="1"/>
  <c r="DO337" i="1" l="1"/>
  <c r="DL338" i="1" s="1"/>
  <c r="DM338" i="1" l="1"/>
  <c r="DN337" i="1"/>
  <c r="DQ337" i="1" s="1"/>
  <c r="DP338" i="1" l="1"/>
  <c r="DO338" i="1" l="1"/>
  <c r="DL339" i="1" s="1"/>
  <c r="DN338" i="1" l="1"/>
  <c r="DQ338" i="1" s="1"/>
  <c r="DM339" i="1"/>
  <c r="DP339" i="1" l="1"/>
  <c r="DO339" i="1" l="1"/>
  <c r="DL340" i="1" s="1"/>
  <c r="DN339" i="1" l="1"/>
  <c r="DQ339" i="1" s="1"/>
  <c r="DM340" i="1"/>
  <c r="DP340" i="1" l="1"/>
  <c r="DO340" i="1" l="1"/>
  <c r="DL341" i="1" s="1"/>
  <c r="DM341" i="1" l="1"/>
  <c r="DN340" i="1"/>
  <c r="DQ340" i="1" s="1"/>
  <c r="DP341" i="1" l="1"/>
  <c r="DO341" i="1" l="1"/>
  <c r="DL342" i="1" s="1"/>
  <c r="DN341" i="1" l="1"/>
  <c r="DQ341" i="1" s="1"/>
  <c r="DM342" i="1"/>
  <c r="DP342" i="1" l="1"/>
  <c r="DO342" i="1" l="1"/>
  <c r="DL343" i="1" s="1"/>
  <c r="DM343" i="1" l="1"/>
  <c r="DN342" i="1"/>
  <c r="DQ342" i="1" s="1"/>
  <c r="DP343" i="1" l="1"/>
  <c r="DO343" i="1" l="1"/>
  <c r="DL344" i="1" s="1"/>
  <c r="DN343" i="1" l="1"/>
  <c r="DQ343" i="1" s="1"/>
  <c r="DD109" i="1"/>
  <c r="DM344" i="1" l="1"/>
  <c r="DP344" i="1" l="1"/>
  <c r="DP109" i="1" l="1"/>
  <c r="DO344" i="1"/>
  <c r="DL345" i="1" s="1"/>
  <c r="DO109" i="1" l="1"/>
  <c r="DH109" i="1"/>
  <c r="DN344" i="1"/>
  <c r="DM345" i="1"/>
  <c r="DP345" i="1" l="1"/>
  <c r="DF109" i="1"/>
  <c r="DN109" i="1"/>
  <c r="DQ344" i="1"/>
  <c r="DQ109" i="1" s="1"/>
  <c r="DO345" i="1" l="1"/>
  <c r="DL346" i="1" s="1"/>
  <c r="DM346" i="1" l="1"/>
  <c r="DN345" i="1"/>
  <c r="DQ345" i="1" s="1"/>
  <c r="DP346" i="1" l="1"/>
  <c r="DO346" i="1" l="1"/>
  <c r="DL347" i="1" s="1"/>
  <c r="DM347" i="1" l="1"/>
  <c r="DN346" i="1"/>
  <c r="DQ346" i="1" s="1"/>
  <c r="DP347" i="1" l="1"/>
  <c r="DO347" i="1" l="1"/>
  <c r="DL348" i="1" s="1"/>
  <c r="DN347" i="1" l="1"/>
  <c r="DQ347" i="1" s="1"/>
  <c r="DM348" i="1"/>
  <c r="DP348" i="1" l="1"/>
  <c r="DO348" i="1" l="1"/>
  <c r="DL349" i="1" s="1"/>
  <c r="DM349" i="1" l="1"/>
  <c r="DN348" i="1"/>
  <c r="DQ348" i="1" s="1"/>
  <c r="DP349" i="1" l="1"/>
  <c r="DO349" i="1" l="1"/>
  <c r="DL350" i="1" s="1"/>
  <c r="DN349" i="1" l="1"/>
  <c r="DQ349" i="1" s="1"/>
  <c r="DM350" i="1"/>
  <c r="DP350" i="1" l="1"/>
  <c r="DO350" i="1" l="1"/>
  <c r="DL351" i="1" s="1"/>
  <c r="DN350" i="1" l="1"/>
  <c r="DQ350" i="1" s="1"/>
  <c r="DM351" i="1"/>
  <c r="DP351" i="1" l="1"/>
  <c r="DO351" i="1" l="1"/>
  <c r="DL352" i="1" s="1"/>
  <c r="DM352" i="1" l="1"/>
  <c r="DN351" i="1"/>
  <c r="DQ351" i="1" s="1"/>
  <c r="DP352" i="1" l="1"/>
  <c r="DO352" i="1" l="1"/>
  <c r="DL353" i="1" s="1"/>
  <c r="DN352" i="1" l="1"/>
  <c r="DQ352" i="1" s="1"/>
  <c r="DM353" i="1"/>
  <c r="DP353" i="1" l="1"/>
  <c r="DO353" i="1" l="1"/>
  <c r="DL354" i="1" s="1"/>
  <c r="DD110" i="1" l="1"/>
  <c r="DN353" i="1"/>
  <c r="DQ353" i="1" s="1"/>
  <c r="DM354" i="1" l="1"/>
  <c r="DP354" i="1" l="1"/>
  <c r="DP110" i="1" l="1"/>
  <c r="DO354" i="1"/>
  <c r="DL355" i="1" s="1"/>
  <c r="DM355" i="1" l="1"/>
  <c r="DH110" i="1"/>
  <c r="DO110" i="1"/>
  <c r="DO116" i="1" s="1"/>
  <c r="DN354" i="1"/>
  <c r="DN110" i="1" l="1"/>
  <c r="DN116" i="1" s="1"/>
  <c r="DQ354" i="1"/>
  <c r="DQ110" i="1" s="1"/>
  <c r="DF110" i="1"/>
  <c r="DP355" i="1"/>
  <c r="DO355" i="1" l="1"/>
  <c r="DL356" i="1" s="1"/>
  <c r="DN355" i="1" l="1"/>
  <c r="DQ355" i="1" s="1"/>
  <c r="DM356" i="1"/>
  <c r="DP356" i="1" l="1"/>
  <c r="DO356" i="1" l="1"/>
  <c r="DL357" i="1" s="1"/>
  <c r="DM357" i="1" l="1"/>
  <c r="DN356" i="1"/>
  <c r="DQ356" i="1" s="1"/>
  <c r="DP357" i="1" l="1"/>
  <c r="DO357" i="1" l="1"/>
  <c r="DL358" i="1" s="1"/>
  <c r="DN357" i="1" l="1"/>
  <c r="DQ357" i="1" s="1"/>
  <c r="DM358" i="1"/>
  <c r="DP358" i="1" l="1"/>
  <c r="DO358" i="1" l="1"/>
  <c r="DL359" i="1" s="1"/>
  <c r="DM359" i="1" l="1"/>
  <c r="DN358" i="1"/>
  <c r="DQ358" i="1" s="1"/>
  <c r="DP359" i="1" l="1"/>
  <c r="DO359" i="1" l="1"/>
  <c r="DL360" i="1" s="1"/>
  <c r="DM360" i="1" l="1"/>
  <c r="DN359" i="1"/>
  <c r="DQ359" i="1" s="1"/>
  <c r="DP360" i="1" l="1"/>
  <c r="DO360" i="1" l="1"/>
  <c r="DL361" i="1" s="1"/>
  <c r="DN360" i="1" l="1"/>
  <c r="DQ360" i="1" s="1"/>
  <c r="DM361" i="1"/>
  <c r="DP361" i="1" l="1"/>
  <c r="DO361" i="1" s="1"/>
  <c r="DL362" i="1" s="1"/>
  <c r="DM362" i="1" l="1"/>
  <c r="DN361" i="1"/>
  <c r="DQ361" i="1" s="1"/>
  <c r="DP362" i="1" l="1"/>
  <c r="DO362" i="1" l="1"/>
  <c r="DL363" i="1" s="1"/>
  <c r="DN362" i="1" l="1"/>
  <c r="DQ362" i="1" s="1"/>
  <c r="DM363" i="1"/>
  <c r="DP363" i="1" l="1"/>
  <c r="DO363" i="1" l="1"/>
  <c r="DL364" i="1" s="1"/>
  <c r="DN363" i="1" l="1"/>
  <c r="DQ363" i="1" s="1"/>
  <c r="DD111" i="1"/>
  <c r="DM364" i="1" l="1"/>
  <c r="DP364" i="1" l="1"/>
  <c r="DP111" i="1" l="1"/>
  <c r="DO364" i="1"/>
  <c r="DL365" i="1" s="1"/>
  <c r="DO111" i="1" l="1"/>
  <c r="DH111" i="1"/>
  <c r="DN364" i="1"/>
  <c r="DM365" i="1"/>
  <c r="DP365" i="1" l="1"/>
  <c r="DN111" i="1"/>
  <c r="DQ364" i="1"/>
  <c r="DQ111" i="1" s="1"/>
  <c r="DF111" i="1"/>
  <c r="DO365" i="1" l="1"/>
  <c r="DL366" i="1" s="1"/>
  <c r="DN365" i="1" l="1"/>
  <c r="DQ365" i="1" s="1"/>
  <c r="DM366" i="1"/>
  <c r="DP366" i="1" l="1"/>
  <c r="DO366" i="1" l="1"/>
  <c r="DL367" i="1" s="1"/>
  <c r="DN366" i="1" l="1"/>
  <c r="DQ366" i="1" s="1"/>
  <c r="DM367" i="1"/>
  <c r="DP367" i="1" l="1"/>
  <c r="DO367" i="1" l="1"/>
  <c r="DL368" i="1" s="1"/>
  <c r="DM368" i="1" l="1"/>
  <c r="DN367" i="1"/>
  <c r="DQ367" i="1" s="1"/>
  <c r="DP368" i="1" l="1"/>
  <c r="DO368" i="1" l="1"/>
  <c r="DL369" i="1" s="1"/>
  <c r="DN368" i="1" l="1"/>
  <c r="DQ368" i="1" s="1"/>
  <c r="DM369" i="1"/>
  <c r="DP369" i="1" l="1"/>
  <c r="DO369" i="1" l="1"/>
  <c r="DL370" i="1" s="1"/>
  <c r="DN369" i="1" l="1"/>
  <c r="DQ369" i="1" s="1"/>
  <c r="DM370" i="1"/>
  <c r="DP370" i="1" l="1"/>
  <c r="DO370" i="1" s="1"/>
  <c r="DL371" i="1" s="1"/>
  <c r="DM371" i="1" l="1"/>
  <c r="DN370" i="1"/>
  <c r="DQ370" i="1" s="1"/>
  <c r="DP371" i="1" l="1"/>
  <c r="DO371" i="1" l="1"/>
  <c r="DL372" i="1" s="1"/>
  <c r="DN371" i="1" l="1"/>
  <c r="DQ371" i="1" s="1"/>
  <c r="DM372" i="1"/>
  <c r="DP372" i="1" l="1"/>
  <c r="DO372" i="1" l="1"/>
  <c r="DL373" i="1" s="1"/>
  <c r="DM373" i="1" l="1"/>
  <c r="DN372" i="1"/>
  <c r="DQ372" i="1" s="1"/>
  <c r="DP373" i="1" l="1"/>
  <c r="DO373" i="1" l="1"/>
  <c r="DL374" i="1" s="1"/>
  <c r="DD112" i="1" l="1"/>
  <c r="DN373" i="1"/>
  <c r="DQ373" i="1" s="1"/>
  <c r="DM374" i="1" l="1"/>
  <c r="DP374" i="1" l="1"/>
  <c r="DP112" i="1" s="1"/>
  <c r="DO374" i="1" l="1"/>
  <c r="DH112" i="1" l="1"/>
  <c r="DN374" i="1"/>
  <c r="DO112" i="1"/>
  <c r="DO117" i="1" s="1"/>
  <c r="DO118" i="1" s="1"/>
  <c r="DQ374" i="1" l="1"/>
  <c r="DQ112" i="1" s="1"/>
  <c r="DF112" i="1"/>
  <c r="DN112" i="1"/>
  <c r="DN117" i="1" s="1"/>
  <c r="DN118" i="1" s="1"/>
</calcChain>
</file>

<file path=xl/sharedStrings.xml><?xml version="1.0" encoding="utf-8"?>
<sst xmlns="http://schemas.openxmlformats.org/spreadsheetml/2006/main" count="704" uniqueCount="330">
  <si>
    <t>Berechnung Anstieg Land- und Meerestemperaturen (unterschiedliche Modelle) durch den Treibhauseffekt</t>
  </si>
  <si>
    <t xml:space="preserve">Aber gerade durch ihre Einfachheit können sie auf Effekte aufmerksam machen, die in komplexen Modellen </t>
  </si>
  <si>
    <t>mit einer Vielzahl von Parametern vielleicht untergehen.</t>
  </si>
  <si>
    <t>Es sind sehr einfache Modelle, die selbstverständlich die Realität nur sehr grob wiedergeben können.</t>
  </si>
  <si>
    <t>- Einem Landanteil von 35%, da die eisbedeckten Meeresteile hierbei als Land gezählt werden.</t>
  </si>
  <si>
    <t xml:space="preserve"> Die Modelle bestehen aus:</t>
  </si>
  <si>
    <t>- Es wird von einer Umwälzrate ausgegangen, die den gesamten Meeresinhalt einmal in 1000 Jahren umwältzt</t>
  </si>
  <si>
    <t>- Die Meere (65%) werden mit einer einheitlichen Tiefe von 3500 m angesetzt, d.h. keine Flachwasserzonen usw.</t>
  </si>
  <si>
    <t xml:space="preserve">ΔT1 ist durch eine Anpassungskonstante A so zu justieren, dass im Jahr 2018 für  T1B (siehe Schritt 4)  0.7 °C erreicht sind. </t>
  </si>
  <si>
    <t>Durch die Erwärmung entsteht ein Zuwachs an Wärmeinhalt proportional Temperaturerhöhung * Schichtdicke</t>
  </si>
  <si>
    <t>Landanteil = Verhältnis Landoberflächen zu gesamter Erdoberfläche = 0,35 (Meereisflächen werden als Land gezählt)</t>
  </si>
  <si>
    <t>Allgemeine Beschreibung:</t>
  </si>
  <si>
    <t>repräsentiert, die im Jahre 2018 2,7 °C erreicht und linear weitersteigt bis 2050, dann auf dem erreichten</t>
  </si>
  <si>
    <t xml:space="preserve">               ↓Landtemperatur</t>
  </si>
  <si>
    <t>↓Differenz Land - Meer</t>
  </si>
  <si>
    <t xml:space="preserve">        ↓Jahr</t>
  </si>
  <si>
    <t xml:space="preserve">          ↓Temp. Tiefsee</t>
  </si>
  <si>
    <t xml:space="preserve">            ↓GT Gleichgewichtstemperatur-Erhöhung °C</t>
  </si>
  <si>
    <t xml:space="preserve">        ↓Landtemperatur</t>
  </si>
  <si>
    <t>↓Temperatur T1A an Meeres-Oberfläche</t>
  </si>
  <si>
    <t xml:space="preserve">       ↓Diff. Land - Meer</t>
  </si>
  <si>
    <t xml:space="preserve">        ↓Temp. Tiefsee</t>
  </si>
  <si>
    <t xml:space="preserve">           ↓Temperatur T1B an Meeres-Oberfläche</t>
  </si>
  <si>
    <t xml:space="preserve">          ↓Jahr</t>
  </si>
  <si>
    <t>Dicke der Schicht Meeresoberfläche in m</t>
  </si>
  <si>
    <t>Dicke der Schicht Tiefmeer in m</t>
  </si>
  <si>
    <t>Startjahr</t>
  </si>
  <si>
    <t>Modellparameter:</t>
  </si>
  <si>
    <t>Modell 1:  Absorptionsschicht 50 m, normaler Wärmetransport</t>
  </si>
  <si>
    <t>daraus folgend: Jährliche Erhöhung der Endtemperatur (° C)</t>
  </si>
  <si>
    <t>Effektiver Anteil der Landflächen</t>
  </si>
  <si>
    <t>Modell 2:  Absorptiomsschicht 100 m, normaler Wärmetransport</t>
  </si>
  <si>
    <t>Modell 3:  Absorptiomsschicht 25 m, normaler Wärmetransport</t>
  </si>
  <si>
    <t>Modell 4:  Absorptiomsschicht 50 m, doppelter Wärmetransport</t>
  </si>
  <si>
    <t>Modell 5:  Absorptiomsschicht 50 m, halber Wärmetransport</t>
  </si>
  <si>
    <t xml:space="preserve">        ↓Umwälzfaktor</t>
  </si>
  <si>
    <t>Modell 8:  Absorptiomsschicht 50 m, Startjahr erst 1970</t>
  </si>
  <si>
    <t>Spezialfall 1: Meeresumwälzung geht von 2050 bis 2150 auf 0 zurück</t>
  </si>
  <si>
    <t>↓Jahr für Plot 2000 - 2200</t>
  </si>
  <si>
    <t>↓Jahr für Plot 2000 - 2100</t>
  </si>
  <si>
    <t xml:space="preserve">           ↓Temp. Meeresoberfläche</t>
  </si>
  <si>
    <t>Modell 9:  Absorptiomsschicht 50 m, Startjahr erst 1970</t>
  </si>
  <si>
    <t>Spezialfall 3: Meeresumw. geht zurück + 2 ° erhöhte Gleichgewichtstemperatur</t>
  </si>
  <si>
    <t>Nominale Umwälzung, 1950 Beginn, 50 m Meeresoberschicht</t>
  </si>
  <si>
    <t>Nominale Umwälzung, 1950 Beginn, 100 m Meeresoberschicht</t>
  </si>
  <si>
    <t>Nominale Umwälzung, 1950 Beginn, 25 m Meeresoberschicht</t>
  </si>
  <si>
    <t>---------------------------------------  Modell 9 -------------------------------------------------------</t>
  </si>
  <si>
    <t>----------------------------------------  Modell 5  --------------------------------------------</t>
  </si>
  <si>
    <t>----------------------------------  Modell 4 --------------------------------------------------</t>
  </si>
  <si>
    <t>----------------------------------------  Modell 3 ---------------------------------------------</t>
  </si>
  <si>
    <t>------------------------------------------  Modell 2 -------------------------------------------</t>
  </si>
  <si>
    <t>----------------------------------------  Modell 1 ---------------------------------------------</t>
  </si>
  <si>
    <t>Bestimmung der Halbwertszeit für Anstieg auf die Endtemperatur</t>
  </si>
  <si>
    <t>Jahr</t>
  </si>
  <si>
    <t>Differenz zur Endtemperatur</t>
  </si>
  <si>
    <t>1-exp(-0.032086 ) =</t>
  </si>
  <si>
    <t>Jahre</t>
  </si>
  <si>
    <t>exp(-0,69315)=0,5</t>
  </si>
  <si>
    <t>Nebenrechnung:</t>
  </si>
  <si>
    <t>1-exp(-0.042095 ) =</t>
  </si>
  <si>
    <t>1-exp(-0.031516) =</t>
  </si>
  <si>
    <t>1-exp(-0.061875) =</t>
  </si>
  <si>
    <t>1-exp(-0.024037) =</t>
  </si>
  <si>
    <t>Modell 1</t>
  </si>
  <si>
    <t>Modell 2</t>
  </si>
  <si>
    <t>Modell 3</t>
  </si>
  <si>
    <t>Modell4</t>
  </si>
  <si>
    <t>Modell 5</t>
  </si>
  <si>
    <t>Modell 6</t>
  </si>
  <si>
    <t>Differenz zur Endtemperatur 4,5°</t>
  </si>
  <si>
    <t>Differenz zur Endtemperatur 4 °</t>
  </si>
  <si>
    <t>1-exp(-0.034249) =</t>
  </si>
  <si>
    <t>Modell 7</t>
  </si>
  <si>
    <t>1-exp(-0.700942) =</t>
  </si>
  <si>
    <t>Differenz zur Endtemperatur 6,5°</t>
  </si>
  <si>
    <t>1-exp(-0.015359) =</t>
  </si>
  <si>
    <t>1-exp(-0.018495) =</t>
  </si>
  <si>
    <t>Modell 8</t>
  </si>
  <si>
    <t>Modell 9</t>
  </si>
  <si>
    <t>1-exp(-0.308873) =</t>
  </si>
  <si>
    <r>
      <rPr>
        <sz val="11"/>
        <color theme="5" tint="-0.249977111117893"/>
        <rFont val="Calibri"/>
        <family val="2"/>
        <scheme val="minor"/>
      </rPr>
      <t xml:space="preserve"> → Halbwertszeit </t>
    </r>
    <r>
      <rPr>
        <sz val="11"/>
        <color theme="1"/>
        <rFont val="Calibri"/>
        <family val="2"/>
        <scheme val="minor"/>
      </rPr>
      <t>= 100 Jahre * 0,69315/0,034249 =</t>
    </r>
  </si>
  <si>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5" tint="-0.249977111117893"/>
        <rFont val="Calibri"/>
        <family val="2"/>
        <scheme val="minor"/>
      </rPr>
      <t xml:space="preserve">→ Halbwertszeit </t>
    </r>
    <r>
      <rPr>
        <sz val="11"/>
        <color theme="1"/>
        <rFont val="Calibri"/>
        <family val="2"/>
        <scheme val="minor"/>
      </rPr>
      <t>= 100 Jahre * 0,69315/0,024037 =</t>
    </r>
  </si>
  <si>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5" tint="-0.249977111117893"/>
        <rFont val="Calibri"/>
        <family val="2"/>
        <scheme val="minor"/>
      </rPr>
      <t xml:space="preserve">→ Halbwertszeit </t>
    </r>
    <r>
      <rPr>
        <sz val="11"/>
        <color theme="1"/>
        <rFont val="Calibri"/>
        <family val="2"/>
        <scheme val="minor"/>
      </rPr>
      <t>= 100 Jahre * 0,69315/0,061875 =</t>
    </r>
  </si>
  <si>
    <r>
      <rPr>
        <sz val="11"/>
        <color theme="5" tint="-0.249977111117893"/>
        <rFont val="Calibri"/>
        <family val="2"/>
        <scheme val="minor"/>
      </rPr>
      <t xml:space="preserve"> → Halbwertszeit</t>
    </r>
    <r>
      <rPr>
        <sz val="11"/>
        <color theme="1"/>
        <rFont val="Calibri"/>
        <family val="2"/>
        <scheme val="minor"/>
      </rPr>
      <t xml:space="preserve"> = 100 Jahre * 0,69315/0,031516 =</t>
    </r>
  </si>
  <si>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5" tint="-0.249977111117893"/>
        <rFont val="Calibri"/>
        <family val="2"/>
        <scheme val="minor"/>
      </rPr>
      <t>→ Halbwertszeit</t>
    </r>
    <r>
      <rPr>
        <sz val="11"/>
        <color theme="1"/>
        <rFont val="Calibri"/>
        <family val="2"/>
        <scheme val="minor"/>
      </rPr>
      <t xml:space="preserve"> = 100 Jahre * 0,69315/0,042095 =</t>
    </r>
  </si>
  <si>
    <r>
      <rPr>
        <sz val="11"/>
        <color theme="5" tint="-0.249977111117893"/>
        <rFont val="Calibri"/>
        <family val="2"/>
        <scheme val="minor"/>
      </rPr>
      <t xml:space="preserve"> → Halbwertszeit</t>
    </r>
    <r>
      <rPr>
        <sz val="11"/>
        <color theme="1"/>
        <rFont val="Calibri"/>
        <family val="2"/>
        <scheme val="minor"/>
      </rPr>
      <t xml:space="preserve"> = 100 Jahre * 0,69315/0,032086 =</t>
    </r>
  </si>
  <si>
    <t xml:space="preserve">dass daraus im Jahre 2018 eine Erwärmung der Meeresoberfläche von 0,7 °C  resultiert. </t>
  </si>
  <si>
    <t xml:space="preserve">zum Erliegen kommt. In diesen Modellen wird angenommen, dass ausgehend von der </t>
  </si>
  <si>
    <t>- daneben werden noch Modelle mit halber (Modell 5) und doppelter (Modell 4) Umwälzrate betrachtet.</t>
  </si>
  <si>
    <t xml:space="preserve">Dies wird durch eine Anpassungskonstante A erreicht, die für jedes Modell separat durch einfaches </t>
  </si>
  <si>
    <t>In den Modellen 4 und 5 wird der Wärmetransport verdoppelt bzw. halbiert.</t>
  </si>
  <si>
    <t>A) Zusammenfassung der Ergebnisse für Diagramme</t>
  </si>
  <si>
    <t>B) Einzelberechnungen:</t>
  </si>
  <si>
    <t xml:space="preserve">Doppelte Umwälzrate, 1950 Beginn, </t>
  </si>
  <si>
    <t>Halbe Umwälzrate, 1950 Beginn</t>
  </si>
  <si>
    <t>WT repräsentiert die Umwälzrate des Meeres, und ist so gewählt, dass ein einmaliges Umwälzen des Meeres 1000 Jahre dauert.</t>
  </si>
  <si>
    <t xml:space="preserve">Temperaturabsenkung = WT*(T2-T1A)*SD2/SD1 = ΔT </t>
  </si>
  <si>
    <r>
      <rPr>
        <sz val="11"/>
        <color theme="5" tint="-0.249977111117893"/>
        <rFont val="Calibri"/>
        <family val="2"/>
        <scheme val="minor"/>
      </rPr>
      <t xml:space="preserve"> → Halbwertszeit </t>
    </r>
    <r>
      <rPr>
        <sz val="11"/>
        <color theme="1"/>
        <rFont val="Calibri"/>
        <family val="2"/>
        <scheme val="minor"/>
      </rPr>
      <t>= 20 Jahre * 0,69315/0.308873 =</t>
    </r>
  </si>
  <si>
    <t xml:space="preserve">- Die Modelle beginnen mit einem linearen Ansteigen der Einflüsse auf die Temperatur ab den Jahren  </t>
  </si>
  <si>
    <t>Konstante WT für Wärmetransport in die Tiefe</t>
  </si>
  <si>
    <t xml:space="preserve">Anpassungskonstante (Eichfaktor) A  für Einstrahlung </t>
  </si>
  <si>
    <t>↓Endtemperatur</t>
  </si>
  <si>
    <t>↓Umwälzfaktor</t>
  </si>
  <si>
    <t>Modell 10:  Absorptiomsschicht 100 m, Startjahr erst 1970,</t>
  </si>
  <si>
    <t>Modell 11:  Absorptiomsschicht 100 m, Startjahr erst 1970</t>
  </si>
  <si>
    <r>
      <rPr>
        <sz val="11"/>
        <color theme="5" tint="-0.249977111117893"/>
        <rFont val="Calibri"/>
        <family val="2"/>
        <scheme val="minor"/>
      </rPr>
      <t xml:space="preserve"> → Halbwertszeit </t>
    </r>
    <r>
      <rPr>
        <sz val="11"/>
        <color theme="1"/>
        <rFont val="Calibri"/>
        <family val="2"/>
        <scheme val="minor"/>
      </rPr>
      <t>= 100 Jahre * 0,69315/0,06819 =</t>
    </r>
  </si>
  <si>
    <r>
      <rPr>
        <sz val="11"/>
        <color theme="5" tint="-0.249977111117893"/>
        <rFont val="Calibri"/>
        <family val="2"/>
        <scheme val="minor"/>
      </rPr>
      <t xml:space="preserve"> → Halbwertszeit</t>
    </r>
    <r>
      <rPr>
        <sz val="11"/>
        <color theme="1"/>
        <rFont val="Calibri"/>
        <family val="2"/>
        <scheme val="minor"/>
      </rPr>
      <t xml:space="preserve"> = 20 Jahre * 0,69315/0,6916 =</t>
    </r>
  </si>
  <si>
    <t>----------------------------------------  Modell 10 ---------------------------------------------</t>
  </si>
  <si>
    <t>------------------------ --------------  Modell 11 ------------------------------------------------</t>
  </si>
  <si>
    <t>Absorptionsschicht 100 m, Beginn 1970</t>
  </si>
  <si>
    <t>Modell 10</t>
  </si>
  <si>
    <t>Modell 11</t>
  </si>
  <si>
    <t>Beginn 1970, Absorptionsschicht 100 m,Rückgang Meeresumwälzung auf 0</t>
  </si>
  <si>
    <t xml:space="preserve">2. Die Wahl der Maßeinheiten ist im Grunde genommen willkürlich. Das Ganze würde genauso ausehen. wenn </t>
  </si>
  <si>
    <t>man statt der Einheit Meter beispielsweise mm oder km annehmen würde. Es kommt wirklich nur auf die</t>
  </si>
  <si>
    <t>Einheiten relativ zueinander an. Ich habe mich hier nur an den ungefähren wirklichen Abmessungen orientiert.</t>
  </si>
  <si>
    <t>Wichtige ergänzende Erläuterungen zum Verständnis:</t>
  </si>
  <si>
    <t xml:space="preserve">1.  Anpassungskonstante A in Zeile 118: </t>
  </si>
  <si>
    <t xml:space="preserve">die thermische Trägheit des Meeres mit enthalten sein, damit die Land- und Meeerestemperaturen zu diesem </t>
  </si>
  <si>
    <t>Zeitpunkt exakt diese Werte aufweisen</t>
  </si>
  <si>
    <t>Auf irgendeine Weise, die mir selbst nicht klar ist, muss in dieser empirisch ermittelten Anpanssungskonstanten</t>
  </si>
  <si>
    <t>Grundlage für sämtliche Berechnugen ist die in meinem Buch auf Seite 13 dargestellte Skizze Abb. 2-1 für das Jahr 2018.</t>
  </si>
  <si>
    <t xml:space="preserve">Meerstemperatur 1,4 bzw. 0,7 ° </t>
  </si>
  <si>
    <t>Zu dieem Zeitpunkt betrug die treibende Erhöhung der  Gleichgewichtstemperatur 2,7 °, die mittlere Erhöhung von Land- und</t>
  </si>
  <si>
    <t>Es wurde nun zwar willkürlich aber nach bestem Wissen angenommen, dass sich diese treibende Gleichgewichtstemperatur</t>
  </si>
  <si>
    <t xml:space="preserve">seit dem Jahr 1950 (Modelle 1 bis 5) bzw. Jahr 1970 (modelle 6 bis 11) linear erhöht, bis ins Jahr 2050. </t>
  </si>
  <si>
    <t>↓erhöhte Endtemperatur</t>
  </si>
  <si>
    <t xml:space="preserve">     ↓erhöhte Landtemperatur</t>
  </si>
  <si>
    <t xml:space="preserve">     ↓erhöhtes Meer</t>
  </si>
  <si>
    <t>Versuch der Einbeziehung des zusätzlichen Temperaturanstiegs durch vermehrte Wasserfreisetzung</t>
  </si>
  <si>
    <t>Ausgangsbasis ist die Temperatur der Meeeresoberfläche</t>
  </si>
  <si>
    <t>Bisheriger Beitrag von Wasser zum Treibhauseffekt beträgt etwa 30 bis 70 %, vermutlich eher bei 30 %</t>
  </si>
  <si>
    <t xml:space="preserve">Die bisherige Gesamtwirkung sämtlicher Treibhausgase führte bisher zu einem Temperaturanstieg </t>
  </si>
  <si>
    <t xml:space="preserve">Würde sich das linear fortsetzen, dann würde ein Temperaturanstieg von 1 °C ( Meer) bereits  einen </t>
  </si>
  <si>
    <t>Irgendetwas muss für Dämpfung sorgen</t>
  </si>
  <si>
    <r>
      <t>Versuch eines Ansatzes: Temperaturanstieg proportional zu M</t>
    </r>
    <r>
      <rPr>
        <vertAlign val="superscript"/>
        <sz val="11"/>
        <color rgb="FFFF0000"/>
        <rFont val="Calibri"/>
        <family val="2"/>
      </rPr>
      <t>α</t>
    </r>
    <r>
      <rPr>
        <sz val="11"/>
        <color rgb="FFFF0000"/>
        <rFont val="Calibri"/>
        <family val="2"/>
      </rPr>
      <t xml:space="preserve">, M=Gesamtmenge, α˂1 </t>
    </r>
  </si>
  <si>
    <t xml:space="preserve">d.h. </t>
  </si>
  <si>
    <r>
      <t>2+</t>
    </r>
    <r>
      <rPr>
        <sz val="11"/>
        <color theme="1"/>
        <rFont val="Calibri"/>
        <family val="2"/>
      </rPr>
      <t>Δ mbar Wasserdampf ergibt ( 10 *( (2+Δ)/2)</t>
    </r>
    <r>
      <rPr>
        <vertAlign val="superscript"/>
        <sz val="11"/>
        <color theme="1"/>
        <rFont val="Calibri"/>
        <family val="2"/>
      </rPr>
      <t>α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 - 10 ) ° zusätzliche  Temperaturerhöhung</t>
    </r>
  </si>
  <si>
    <t>Übersichtstabelle dazu</t>
  </si>
  <si>
    <t>α=</t>
  </si>
  <si>
    <r>
      <rPr>
        <sz val="11"/>
        <color theme="1"/>
        <rFont val="Calibri"/>
        <family val="2"/>
      </rPr>
      <t>↓</t>
    </r>
    <r>
      <rPr>
        <sz val="11"/>
        <color theme="1"/>
        <rFont val="Calibri"/>
        <family val="2"/>
        <scheme val="minor"/>
      </rPr>
      <t>Temperatanstieg Wassser</t>
    </r>
  </si>
  <si>
    <t xml:space="preserve">oder </t>
  </si>
  <si>
    <r>
      <t>(10*(1+Δ/2)</t>
    </r>
    <r>
      <rPr>
        <vertAlign val="superscript"/>
        <sz val="11"/>
        <color theme="1"/>
        <rFont val="Calibri"/>
        <family val="2"/>
        <scheme val="minor"/>
      </rPr>
      <t>α</t>
    </r>
    <r>
      <rPr>
        <sz val="11"/>
        <color theme="1"/>
        <rFont val="Calibri"/>
        <family val="2"/>
        <scheme val="minor"/>
      </rPr>
      <t xml:space="preserve"> -10) °</t>
    </r>
  </si>
  <si>
    <r>
      <rPr>
        <sz val="11"/>
        <color theme="1"/>
        <rFont val="Calibri"/>
        <family val="2"/>
      </rPr>
      <t>↓</t>
    </r>
    <r>
      <rPr>
        <sz val="11"/>
        <color theme="1"/>
        <rFont val="Calibri"/>
        <family val="2"/>
        <scheme val="minor"/>
      </rPr>
      <t>Konzentationsanstieg 1+Δ/2</t>
    </r>
  </si>
  <si>
    <t>Wassertemp.-erhöhung</t>
  </si>
  <si>
    <t>Anstieg Endtemp.</t>
  </si>
  <si>
    <t>α=0,5</t>
  </si>
  <si>
    <t>α=0,3</t>
  </si>
  <si>
    <t>α=0,2</t>
  </si>
  <si>
    <t>α=0,7</t>
  </si>
  <si>
    <t>°C</t>
  </si>
  <si>
    <t xml:space="preserve">bisheriger Wasserbeitrag bei 2 mbar Partialdruck ca. </t>
  </si>
  <si>
    <r>
      <rPr>
        <sz val="11"/>
        <color theme="1"/>
        <rFont val="Calibri"/>
        <family val="2"/>
      </rPr>
      <t>↓</t>
    </r>
    <r>
      <rPr>
        <sz val="11"/>
        <color theme="1"/>
        <rFont val="Calibri"/>
        <family val="2"/>
        <scheme val="minor"/>
      </rPr>
      <t>Anstieg Endtemperatur ↓</t>
    </r>
  </si>
  <si>
    <t xml:space="preserve">   ↓GT Gleichgewichtstemperatur-Erhöhung °C</t>
  </si>
  <si>
    <t>(T-0,7)*</t>
  </si>
  <si>
    <t>BX</t>
  </si>
  <si>
    <t>^$CJ$21=0,5</t>
  </si>
  <si>
    <t>wird durch Potenzgesetz gedämpft</t>
  </si>
  <si>
    <t>($CF$22-1)</t>
  </si>
  <si>
    <t>=1,07 -1 (Verstärkungsfaktor Wasserkonzentration pro °C</t>
  </si>
  <si>
    <t>10 (°C)</t>
  </si>
  <si>
    <t>bisheriger Anteil  Wasser an gesamter Temperaturerhöhung</t>
  </si>
  <si>
    <t>Temperaturerhöhung Wasser über 0,7 ° hinaus</t>
  </si>
  <si>
    <t>Berechnungsgrundlage der zusätzlichen Erhöhung Gleichgewichtstemperatur durch Wasser</t>
  </si>
  <si>
    <t>(Temperaturanstieg - 0,7 ° (=Wert 2018)) mit 0,5 potenziert * 0,07 (=Verstärkung pro °C) * 10 (</t>
  </si>
  <si>
    <t>T-anst. - 0,7  mit 0,5 potenziert * 0,07 * 10</t>
  </si>
  <si>
    <t>Wasserbeitrag: bisheriger Temperaturanstieg durch Wasser (°C)</t>
  </si>
  <si>
    <t>Wasserbeitrag: Erhöhung Konzentration pro Grad C</t>
  </si>
  <si>
    <t>Wasserbeitrag: Potenzfaktor für Anstieg</t>
  </si>
  <si>
    <t>↓L.-temp. erhöht</t>
  </si>
  <si>
    <t>↓L.-temp. nominell</t>
  </si>
  <si>
    <t>↓Temp. Meer nominell</t>
  </si>
  <si>
    <t>↓Temp. Meer erhöht</t>
  </si>
  <si>
    <t>↓Tiefsee erhöht</t>
  </si>
  <si>
    <t>↓Tiefsee nom.</t>
  </si>
  <si>
    <t>Beginn 1970, Rückgang Meeresumwälzung von 1 auf 0 von 2018 bis 2118</t>
  </si>
  <si>
    <t xml:space="preserve">                                       </t>
  </si>
  <si>
    <t xml:space="preserve">Wasserbeitrag </t>
  </si>
  <si>
    <t xml:space="preserve">°C,      Potenzfaktor </t>
  </si>
  <si>
    <t xml:space="preserve"> °C,       Potenzfaktor </t>
  </si>
  <si>
    <t>°C,       Potenzfaktor</t>
  </si>
  <si>
    <t>------------------------ -------------------    Kombination Modelle 6 mit 7a und 7b  für Zeichnung  ------------------------------------------------------------</t>
  </si>
  <si>
    <t>Modell 7b:  Absorptiomsschicht 50 m, Startjahr 1970, Wasser 15 °, Potenz 0,8</t>
  </si>
  <si>
    <t>Modell 7c:  Absorptionsschicht 50 m, Startjahr 1970, Wasser 15°, Potenz 1</t>
  </si>
  <si>
    <t>Modell 7a:  Absorptiomsschicht 50 m, Startjahr 1970, Wasser 10°, Potenz 0,5</t>
  </si>
  <si>
    <t>Modell 6 (Standart-Modell):  Absorptiomsschicht 50 m, Startjahr1970</t>
  </si>
  <si>
    <t>Keine Änderung der Meerresumwälzung</t>
  </si>
  <si>
    <t>Standard: 50 m, Beginn 1970, Keine Änderung Meeresumwälzung</t>
  </si>
  <si>
    <t>--------------------------------------- ------------------------------     Modell 7 a   ----------------------------------------------------------------------------</t>
  </si>
  <si>
    <t>------------------------ ------------------------------     Modell 7 c   ----------------------------------------------------------------------------</t>
  </si>
  <si>
    <t>------------------------ -------------------------------------------      Modell 7 b  ----------------------------------------------------------------------------------</t>
  </si>
  <si>
    <t>Beginn 1970, schnellerer Rückgang Meeresumwälzung von 1 auf 0 von 2018 bis 2050</t>
  </si>
  <si>
    <r>
      <rPr>
        <sz val="11"/>
        <color rgb="FFFF0000"/>
        <rFont val="Calibri"/>
        <family val="2"/>
      </rPr>
      <t xml:space="preserve">↓ </t>
    </r>
    <r>
      <rPr>
        <sz val="11"/>
        <color rgb="FFFF0000"/>
        <rFont val="Calibri"/>
        <family val="2"/>
        <scheme val="minor"/>
      </rPr>
      <t>Zeichnung Modelle  6 und 7c ↓</t>
    </r>
  </si>
  <si>
    <t>(weiterer linearer Anstieg)</t>
  </si>
  <si>
    <t>1950 (Modelle 1 bis 5) bzw. 1970 (Modelle 6 bis 11), exakt in dem Maße linear ansteigend,</t>
  </si>
  <si>
    <t>Niveau verbleibt, sofern die Meeresumwälzung stabil bleibt. Zur näheren Begründung von 2,7 ° siehe mein Buch.</t>
  </si>
  <si>
    <t>nominellen Umwälzrate diese in den Jahren zwischen 2018 und 2118 linear auf 0 zurückgeht.</t>
  </si>
  <si>
    <t xml:space="preserve">Diese wurde zusammen mit dem Wärmeeintrag wechselseitig so getrimmt, dass sich im Jahre 2018 exakt 0,7 ° </t>
  </si>
  <si>
    <t xml:space="preserve">Gleichgewichtstemperatur zu dieser Zeit 2,7 °  betrug. Siehe hierzu die Skizze Abb. 2.1 in meinem Buch auf Seite 13. </t>
  </si>
  <si>
    <t xml:space="preserve">Temperaturerhöhung für das Meer und 1,4 ° für  das Land ergeben, wenn die treibende Erhöhung der </t>
  </si>
  <si>
    <t>Der Wassergehalt der Atmosphäre verdoppelt sich bei 10 ° Temperaturanstieg ungefähr</t>
  </si>
  <si>
    <t>von mehr als 40 °C (die nominellen 32 bis 33 ° berücksichtigen nicht die Temperaturverteilung der Erde,</t>
  </si>
  <si>
    <t>die wahre Gleichgewichtstemperatur der Erde ist im Schnitt bis zu 10 ° niedriger als die nominellen -18 °C)</t>
  </si>
  <si>
    <t>zusätzlichen Wasserbeitrag von 40°C * 7% zus. Wasser * Anteil am Treibhauseffekt (geschätzt 0,4) = 1 °C</t>
  </si>
  <si>
    <t>bewirken, was dann wieder 1 ° weiteren Anstieg bedeutet, usw. d.h. Eskalierung auf beliebig hohe Temperatur</t>
  </si>
  <si>
    <t>Im Jahr 2050 wird eine Gleichgewichtstemperatur von 4 bzw. 4,5 °C erreicht (bei Beginn 1950 bzw. 1970), die dann nicht mehr weiter ansteigt</t>
  </si>
  <si>
    <t xml:space="preserve">Bei angenommenen 50 m Dicke der Meeresoberschicht und 3500 m Gesamtdicke beträgt die jährliche Umwälzung  von dieser </t>
  </si>
  <si>
    <t>Relativer Anstieg = (D106-D107)/D106</t>
  </si>
  <si>
    <t>Relativer Anstieg = (L106-L107)/L106</t>
  </si>
  <si>
    <r>
      <t>1-EXP(-A)=D108</t>
    </r>
    <r>
      <rPr>
        <sz val="10"/>
        <color theme="1"/>
        <rFont val="Calibri"/>
        <family val="2"/>
      </rPr>
      <t>→ A=</t>
    </r>
    <r>
      <rPr>
        <sz val="10"/>
        <color theme="1"/>
        <rFont val="Calibri"/>
        <family val="2"/>
        <scheme val="minor"/>
      </rPr>
      <t>0,032086</t>
    </r>
  </si>
  <si>
    <r>
      <t xml:space="preserve">1-EXP(-A)=L108 </t>
    </r>
    <r>
      <rPr>
        <sz val="10"/>
        <color theme="1"/>
        <rFont val="Calibri"/>
        <family val="2"/>
      </rPr>
      <t>→ A=</t>
    </r>
    <r>
      <rPr>
        <sz val="10"/>
        <color theme="1"/>
        <rFont val="Calibri"/>
        <family val="2"/>
        <scheme val="minor"/>
      </rPr>
      <t>0,042095</t>
    </r>
  </si>
  <si>
    <r>
      <t xml:space="preserve">1-EXP(-A)=T108 </t>
    </r>
    <r>
      <rPr>
        <sz val="10"/>
        <color theme="1"/>
        <rFont val="Calibri"/>
        <family val="2"/>
      </rPr>
      <t>→ A=</t>
    </r>
    <r>
      <rPr>
        <sz val="10"/>
        <color theme="1"/>
        <rFont val="Calibri"/>
        <family val="2"/>
        <scheme val="minor"/>
      </rPr>
      <t>0,031516</t>
    </r>
  </si>
  <si>
    <r>
      <t xml:space="preserve">1-EXP(-A)=AJ108 </t>
    </r>
    <r>
      <rPr>
        <sz val="10"/>
        <color theme="1"/>
        <rFont val="Calibri"/>
        <family val="2"/>
      </rPr>
      <t>→ A=</t>
    </r>
    <r>
      <rPr>
        <sz val="10"/>
        <color theme="1"/>
        <rFont val="Calibri"/>
        <family val="2"/>
        <scheme val="minor"/>
      </rPr>
      <t>0,024037</t>
    </r>
  </si>
  <si>
    <r>
      <t xml:space="preserve">1-EXP(-A)=AB108 </t>
    </r>
    <r>
      <rPr>
        <sz val="10"/>
        <color theme="1"/>
        <rFont val="Calibri"/>
        <family val="2"/>
      </rPr>
      <t>→ A=</t>
    </r>
    <r>
      <rPr>
        <sz val="10"/>
        <color theme="1"/>
        <rFont val="Calibri"/>
        <family val="2"/>
        <scheme val="minor"/>
      </rPr>
      <t>0,061875</t>
    </r>
  </si>
  <si>
    <r>
      <t xml:space="preserve">1-EXP(-A)=AS108 </t>
    </r>
    <r>
      <rPr>
        <sz val="10"/>
        <color theme="1"/>
        <rFont val="Calibri"/>
        <family val="2"/>
      </rPr>
      <t>→ A=</t>
    </r>
    <r>
      <rPr>
        <sz val="10"/>
        <color theme="1"/>
        <rFont val="Calibri"/>
        <family val="2"/>
        <scheme val="minor"/>
      </rPr>
      <t>0,034249</t>
    </r>
  </si>
  <si>
    <t>Endtemp.</t>
  </si>
  <si>
    <r>
      <rPr>
        <sz val="11"/>
        <color rgb="FFFF0000"/>
        <rFont val="Calibri"/>
        <family val="2"/>
      </rPr>
      <t>↓</t>
    </r>
    <r>
      <rPr>
        <sz val="11"/>
        <color rgb="FFFF0000"/>
        <rFont val="Calibri"/>
        <family val="2"/>
        <scheme val="minor"/>
      </rPr>
      <t>Gleichgew.-Temp. nominell</t>
    </r>
  </si>
  <si>
    <r>
      <rPr>
        <sz val="11"/>
        <color rgb="FFFF0000"/>
        <rFont val="Calibri"/>
        <family val="2"/>
      </rPr>
      <t>↓</t>
    </r>
    <r>
      <rPr>
        <sz val="11"/>
        <color rgb="FFFF0000"/>
        <rFont val="Calibri"/>
        <family val="2"/>
        <scheme val="minor"/>
      </rPr>
      <t>Gleichgew.-Temp. erhöht</t>
    </r>
  </si>
  <si>
    <r>
      <t xml:space="preserve">1-EXP(-A)=BF108 </t>
    </r>
    <r>
      <rPr>
        <sz val="10"/>
        <color theme="5" tint="-0.249977111117893"/>
        <rFont val="Calibri"/>
        <family val="2"/>
      </rPr>
      <t>→ A=</t>
    </r>
    <r>
      <rPr>
        <sz val="10"/>
        <color theme="5" tint="-0.249977111117893"/>
        <rFont val="Calibri"/>
        <family val="2"/>
        <scheme val="minor"/>
      </rPr>
      <t>0,5916</t>
    </r>
  </si>
  <si>
    <r>
      <rPr>
        <sz val="11"/>
        <color theme="5" tint="-0.249977111117893"/>
        <rFont val="Calibri"/>
        <family val="2"/>
        <scheme val="minor"/>
      </rPr>
      <t xml:space="preserve"> → Halbwertszeit</t>
    </r>
    <r>
      <rPr>
        <sz val="11"/>
        <color theme="1"/>
        <rFont val="Calibri"/>
        <family val="2"/>
        <scheme val="minor"/>
      </rPr>
      <t xml:space="preserve"> = 20 Jahre * 0,69315/0,5916 =</t>
    </r>
  </si>
  <si>
    <t>Wäre die Endtemperatur stabil, wäre die Halbwertszeit etwa 15% geringer</t>
  </si>
  <si>
    <r>
      <t xml:space="preserve">1-EXP(-A)=DE108 </t>
    </r>
    <r>
      <rPr>
        <sz val="10"/>
        <color theme="5" tint="-0.249977111117893"/>
        <rFont val="Calibri"/>
        <family val="2"/>
      </rPr>
      <t>→ A=</t>
    </r>
    <r>
      <rPr>
        <sz val="10"/>
        <color theme="5" tint="-0.249977111117893"/>
        <rFont val="Calibri"/>
        <family val="2"/>
        <scheme val="minor"/>
      </rPr>
      <t>0,015359</t>
    </r>
  </si>
  <si>
    <r>
      <t xml:space="preserve">1-EXP(-A)=DF108 </t>
    </r>
    <r>
      <rPr>
        <sz val="10"/>
        <color rgb="FF0070C0"/>
        <rFont val="Calibri"/>
        <family val="2"/>
      </rPr>
      <t>→ A=</t>
    </r>
    <r>
      <rPr>
        <sz val="10"/>
        <color rgb="FF0070C0"/>
        <rFont val="Calibri"/>
        <family val="2"/>
        <scheme val="minor"/>
      </rPr>
      <t>0,018495</t>
    </r>
  </si>
  <si>
    <r>
      <rPr>
        <sz val="10"/>
        <color theme="5" tint="-0.249977111117893"/>
        <rFont val="Calibri"/>
        <family val="2"/>
        <scheme val="minor"/>
      </rPr>
      <t>→ Halbwertszeit DE</t>
    </r>
    <r>
      <rPr>
        <sz val="10"/>
        <color theme="1"/>
        <rFont val="Calibri"/>
        <family val="2"/>
        <scheme val="minor"/>
      </rPr>
      <t xml:space="preserve"> = 100 Jahre * 0,69315/0,015359 =</t>
    </r>
  </si>
  <si>
    <r>
      <rPr>
        <sz val="10"/>
        <color rgb="FF0070C0"/>
        <rFont val="Calibri"/>
        <family val="2"/>
        <scheme val="minor"/>
      </rPr>
      <t xml:space="preserve">→ Halbwertszeit DF </t>
    </r>
    <r>
      <rPr>
        <sz val="10"/>
        <color theme="1"/>
        <rFont val="Calibri"/>
        <family val="2"/>
        <scheme val="minor"/>
      </rPr>
      <t>= 100 Jahre * 0,69315/0,018495 =</t>
    </r>
  </si>
  <si>
    <t>Relativer Anstieg = (T106-T107)/T106</t>
  </si>
  <si>
    <t>Relativer Anstieg = (AB106-AB107)/AB106</t>
  </si>
  <si>
    <t>Relativer Anstieg = (AJ106-AJ107)/AJ106</t>
  </si>
  <si>
    <t>Relativer Anstieg = (AS106-AS107)/AS106</t>
  </si>
  <si>
    <t>Relativer Anstieg = (BF106-BF107)/BF106</t>
  </si>
  <si>
    <t>Relativer Anstieg = (DE106-DE107)/DEI106</t>
  </si>
  <si>
    <t>Relativer Anstieg = (DM106-DM107)/DM106</t>
  </si>
  <si>
    <r>
      <t xml:space="preserve">1-EXP(-A)=DM108 </t>
    </r>
    <r>
      <rPr>
        <sz val="10"/>
        <color theme="5" tint="-0.249977111117893"/>
        <rFont val="Calibri"/>
        <family val="2"/>
      </rPr>
      <t>→ A=</t>
    </r>
    <r>
      <rPr>
        <sz val="10"/>
        <color theme="5" tint="-0.249977111117893"/>
        <rFont val="Calibri"/>
        <family val="2"/>
        <scheme val="minor"/>
      </rPr>
      <t>0.308873</t>
    </r>
  </si>
  <si>
    <r>
      <t xml:space="preserve">1-EXP(-A)=DV108 </t>
    </r>
    <r>
      <rPr>
        <sz val="10"/>
        <color theme="1"/>
        <rFont val="Calibri"/>
        <family val="2"/>
      </rPr>
      <t>→ A=</t>
    </r>
    <r>
      <rPr>
        <sz val="10"/>
        <color theme="1"/>
        <rFont val="Calibri"/>
        <family val="2"/>
        <scheme val="minor"/>
      </rPr>
      <t>0,06819</t>
    </r>
  </si>
  <si>
    <t>Relativer Anstieg = (DV106-DV107)/DV106</t>
  </si>
  <si>
    <t>Relativer Anstieg = (EE106-EE107)/EE106</t>
  </si>
  <si>
    <r>
      <t xml:space="preserve">1-EXP(-A)=EE108 </t>
    </r>
    <r>
      <rPr>
        <sz val="10"/>
        <color theme="5" tint="-0.249977111117893"/>
        <rFont val="Calibri"/>
        <family val="2"/>
      </rPr>
      <t>→ A=</t>
    </r>
    <r>
      <rPr>
        <sz val="10"/>
        <color theme="5" tint="-0.249977111117893"/>
        <rFont val="Calibri"/>
        <family val="2"/>
        <scheme val="minor"/>
      </rPr>
      <t>0,6916</t>
    </r>
  </si>
  <si>
    <t xml:space="preserve">Für die Landerwärmung in Spalte D werden dann 2018 gleichzeitig 1,4 ° C erreicht, aus der Eingabe 35 % Landanteil und 2,7 ° Endtemperatur </t>
  </si>
  <si>
    <r>
      <t xml:space="preserve">  </t>
    </r>
    <r>
      <rPr>
        <b/>
        <sz val="8"/>
        <color rgb="FFFF0000"/>
        <rFont val="Calibri"/>
        <family val="2"/>
      </rPr>
      <t>↓</t>
    </r>
    <r>
      <rPr>
        <b/>
        <sz val="8"/>
        <color rgb="FFFF0000"/>
        <rFont val="Calibri"/>
        <family val="2"/>
        <scheme val="minor"/>
      </rPr>
      <t xml:space="preserve"> mit Berücksichtigung Zusatzbeitrag Wasser</t>
    </r>
  </si>
  <si>
    <t>Die Fälle 7a, 7b und 7c behandeln die Auswirkungen eines Zusammenbruchs der Meeresumwälzung</t>
  </si>
  <si>
    <t>Wasser ist ein sehr potentes Treibhausgas, sein Beitrag zur gesamten Erderwärmung von bisher  mehr als 32 ° beträgt etwa 30 bis 60 %</t>
  </si>
  <si>
    <t>d.h. vermutlich irgendetwas zwischen 10 und 20 °C</t>
  </si>
  <si>
    <t>dass der weitere Anstieg nur proportional zur Wurzel (Potenzfaktor 0,5) aus der zusätzlichen Konzentration zunimmt</t>
  </si>
  <si>
    <t>Dabei wird angenommen, dass diese  von vollständig (=1) vor Jahr 2018  linear bis auf 0 im Jahr 2118 zurückgeht</t>
  </si>
  <si>
    <t>Die Wasserkonzentration in der Atmosphäre steigt dann unweigerlich sehr stark zusätzlich an, weil die Meeresoberfläche sich dann rapide</t>
  </si>
  <si>
    <t>zusätzlich erwärmt und entsprechend viel mehr Wasser in die Atmosphäre verdunstet.</t>
  </si>
  <si>
    <t>dass der weitere Anstieg mit einem Potenzfaktor 0,8 aus der zusätzlichen Konzentration zunimmt</t>
  </si>
  <si>
    <t>dass der weitere Anstieg linear mit der zusätzlichen Konzentration zunimmt (Potenzfaktor 1)</t>
  </si>
  <si>
    <t xml:space="preserve">In diesem Fall eskalieren die Temperaturen bereits total, wie auf dem Planeten Venus. </t>
  </si>
  <si>
    <r>
      <rPr>
        <b/>
        <sz val="11"/>
        <color rgb="FFFF0000"/>
        <rFont val="Calibri"/>
        <family val="2"/>
        <scheme val="minor"/>
      </rPr>
      <t>Modell 7a</t>
    </r>
    <r>
      <rPr>
        <sz val="11"/>
        <color theme="1"/>
        <rFont val="Calibri"/>
        <family val="2"/>
        <scheme val="minor"/>
      </rPr>
      <t xml:space="preserve"> behandelt eine eher vorsichtige zusätzliche Erwärmung durch Wasser: Basierend auf nur 10 ° bisheriger Erwärmung wird angenommen </t>
    </r>
  </si>
  <si>
    <t>Meeresumwälzung geht von 2018 bis 2118 auf 0 zurück</t>
  </si>
  <si>
    <t xml:space="preserve"> Meeresumwälzung geht von 2018 bis 2128 auf 0 zurück</t>
  </si>
  <si>
    <t>- Das restliche Meer in der Tiefe wird nur indirekt durch Meeresströmungen von der Oberschicht in die Tiefe erwärmt.</t>
  </si>
  <si>
    <t>Es werden aber weitere Modelle mit 100 (Modell 2) und 25m Dicke (Modell 3) betrachtet.</t>
  </si>
  <si>
    <t xml:space="preserve">- Das Ansteigen der Einflüsse wird durch  das Ansteigen einer sogenannten Gleichgewichts- oder Endtemperatur </t>
  </si>
  <si>
    <t xml:space="preserve">Durch den Landanteil von 35% wird auch die Landtemperaturerhöhung von 1,4 °C  im Jahre 2018  erreicht, wenn  </t>
  </si>
  <si>
    <t>die Oberflächentemperatur des Meeres durch die Anpassungskonstante A auf 0,7°C  getrimmt wird.</t>
  </si>
  <si>
    <t xml:space="preserve">Dem soll dadurch Rechnung getragen werden, dass die Temperaturen erst ab 1970 ansteigen, die Gleichgewichtstemperatur aber </t>
  </si>
  <si>
    <t>--------------------------------------------------------  Modell 6 ---------------------------------------------</t>
  </si>
  <si>
    <t>- Durch Sonneneinstrahlung wird einheitlich eine Oberflächenschicht von normalerweise 50 m Dicke zusätzlich erwärmt.</t>
  </si>
  <si>
    <t>dem erreichten Niveau verbleiben. Ausnahme ist der zusätzliche Wasserbeitrag bei Zusammenbruch der Meeresumwälzung</t>
  </si>
  <si>
    <t xml:space="preserve">- In allen Modellen wird angenommen, dass die Einflussfaktoren noch bis 2050 linear weitersteigen,  und dann abrupt auf </t>
  </si>
  <si>
    <t xml:space="preserve">!!! In diesem Fall kann aus folgendem Grund keinerlei Klimaneutralität mehr erreicht werden:  </t>
  </si>
  <si>
    <r>
      <rPr>
        <b/>
        <sz val="11"/>
        <color rgb="FFFF0000"/>
        <rFont val="Calibri"/>
        <family val="2"/>
        <scheme val="minor"/>
      </rPr>
      <t xml:space="preserve">!!! </t>
    </r>
    <r>
      <rPr>
        <sz val="11"/>
        <color rgb="FFFF0000"/>
        <rFont val="Calibri"/>
        <family val="2"/>
        <scheme val="minor"/>
      </rPr>
      <t>Pro Grad Temperaturerhöhung der</t>
    </r>
    <r>
      <rPr>
        <b/>
        <sz val="11"/>
        <color rgb="FFFF0000"/>
        <rFont val="Calibri"/>
        <family val="2"/>
        <scheme val="minor"/>
      </rPr>
      <t xml:space="preserve"> Meeresoberfläche</t>
    </r>
    <r>
      <rPr>
        <sz val="11"/>
        <color rgb="FFFF0000"/>
        <rFont val="Calibri"/>
        <family val="2"/>
        <scheme val="minor"/>
      </rPr>
      <t xml:space="preserve"> steigt der Wassergehalt der Atmosphäre um etwa 7 % !!!</t>
    </r>
  </si>
  <si>
    <r>
      <rPr>
        <b/>
        <sz val="11"/>
        <color rgb="FFFF0000"/>
        <rFont val="Calibri"/>
        <family val="2"/>
        <scheme val="minor"/>
      </rPr>
      <t>Modell 7b</t>
    </r>
    <r>
      <rPr>
        <sz val="11"/>
        <color theme="1"/>
        <rFont val="Calibri"/>
        <family val="2"/>
        <scheme val="minor"/>
      </rPr>
      <t xml:space="preserve"> behandelt eine mittlere zusätzliche Erwärmung durch Wasser: Basierend auf  15 ° bisheriger Erwärmung wird angenommen </t>
    </r>
  </si>
  <si>
    <r>
      <rPr>
        <b/>
        <sz val="11"/>
        <color rgb="FFFF0000"/>
        <rFont val="Calibri"/>
        <family val="2"/>
        <scheme val="minor"/>
      </rPr>
      <t>Modell 7c</t>
    </r>
    <r>
      <rPr>
        <sz val="11"/>
        <color theme="1"/>
        <rFont val="Calibri"/>
        <family val="2"/>
        <scheme val="minor"/>
      </rPr>
      <t xml:space="preserve"> behandelt eine sehr hohe zusätzliche Erwärmung durch Wasser: Basierend auf  15 ° bisheriger Erwärmung wird angenommen </t>
    </r>
  </si>
  <si>
    <r>
      <rPr>
        <b/>
        <sz val="11"/>
        <color rgb="FFFF0000"/>
        <rFont val="Calibri"/>
        <family val="2"/>
      </rPr>
      <t xml:space="preserve">↓ </t>
    </r>
    <r>
      <rPr>
        <b/>
        <sz val="11"/>
        <color rgb="FFFF0000"/>
        <rFont val="Calibri"/>
        <family val="2"/>
        <scheme val="minor"/>
      </rPr>
      <t>Zeichnung Modelle  6 und 7a ↓</t>
    </r>
  </si>
  <si>
    <r>
      <rPr>
        <b/>
        <sz val="11"/>
        <color rgb="FFFF0000"/>
        <rFont val="Calibri"/>
        <family val="2"/>
      </rPr>
      <t xml:space="preserve">↓ </t>
    </r>
    <r>
      <rPr>
        <b/>
        <sz val="11"/>
        <color rgb="FFFF0000"/>
        <rFont val="Calibri"/>
        <family val="2"/>
        <scheme val="minor"/>
      </rPr>
      <t>Zeichnung Modelle  6 und 7b ↓</t>
    </r>
  </si>
  <si>
    <t>Wasserbeitrag 10 °C, Potenz 0,5, 100 Jahre</t>
  </si>
  <si>
    <t>Wasserbeitrag 15 °C, Potenz 0,8, 100 Jahre</t>
  </si>
  <si>
    <t>Wasserbeitrag 15 °, 100 Jahre, Potenz 1</t>
  </si>
  <si>
    <t>sofern die Meeresumwälzung stabil bleibt</t>
  </si>
  <si>
    <t>trozdem 2018 2,7°C erreicht. Für diesen Fall erhöht sich die jährliche Zunahme auf 0,056 °C pro Jahr</t>
  </si>
  <si>
    <t>Beschreibung der Rechnungen anhand von Modell 1 (Felder ungefähr A125 bis G390)</t>
  </si>
  <si>
    <t>Schritt 4  (Spalte E ab Zeile 140): Durch den Wärmetransport (Spalte D) wird das Oberflächenwasser wieder etwas kühler.</t>
  </si>
  <si>
    <t>Schritt 5: Berechnung der Landtemperatur (Spalte D ab Zeile 140)</t>
  </si>
  <si>
    <t>Eergibt sich aus der Differenz zwischen aktueller Endtemperatur und aktueller Meerestemperatur, sowie dem eff. Landanteil von 35%</t>
  </si>
  <si>
    <t>Landtemperatur = aktuelle Meerestemperatur T1B + (Differenz Endtemperatur - aktueller Meerestemperatur) * Landanteil</t>
  </si>
  <si>
    <t xml:space="preserve">Temperaturerhöh. Tiefsee = Umwälzrate WT * Schichtd. Oberfl.-wasser SD1 /  Schichtd. Tiefsee SD2 * Temperaturdifferenz Oberfläche - Tiefsee.  </t>
  </si>
  <si>
    <t>Schritt 3 (Spalte F ab Zeile 140): Jährl. Wärmetransport durch Meeresumwälzung von Oberfläche in Tiefe</t>
  </si>
  <si>
    <t>ΔT2 = WT*(T1A-T2) * SD1/SD2.</t>
  </si>
  <si>
    <r>
      <t xml:space="preserve">Diese Gleichgewichts- oder Endtemperatur ist die (willkürlich angenommene) </t>
    </r>
    <r>
      <rPr>
        <b/>
        <sz val="11"/>
        <color rgb="FF0070C0"/>
        <rFont val="Calibri"/>
        <family val="2"/>
        <scheme val="minor"/>
      </rPr>
      <t>Ausgangsbasis</t>
    </r>
    <r>
      <rPr>
        <sz val="11"/>
        <color rgb="FF0070C0"/>
        <rFont val="Calibri"/>
        <family val="2"/>
        <scheme val="minor"/>
      </rPr>
      <t xml:space="preserve"> für alle Berechnungen.</t>
    </r>
  </si>
  <si>
    <t>Berücksichtigt wird dieser Zusatzbeitrag in Spalte BC ab dem Jahr 2019 durch zusätzliche Eingabe der Parameter BG134 bis BG136</t>
  </si>
  <si>
    <t>Berücksichtigt wird dieser Zusatzbeitrag in Spalte BP ab dem Jahr 2019 durch zusätzliche Eingabe der Parameter BT134 bis BT136</t>
  </si>
  <si>
    <t>Berücksichtigt wird dieser Zusatzbeitrag in Spalte CC ab dem Jahr 2019 durch zusätzliche Eingabe der Parameter CH134 bis CH136</t>
  </si>
  <si>
    <t xml:space="preserve">Schritt 2 (Spalte C ab Zeile 140): Berechnung der jährlichen Erhöhung Temperatur T1A der obersten Schicht des Meeres durch Einstrahlung. </t>
  </si>
  <si>
    <t>Diese Berechnungen Schritte 1 bis 5 werden Jahr für Jahr fortgesetzt.</t>
  </si>
  <si>
    <t>Eine separate Berechnung (hier nicht enthalten) wurde in Halbjahresschritten durchgeführt, um zu zeigen, dass Jahresschritte für die Genauigkeit ausreichen</t>
  </si>
  <si>
    <t>Gewöhnlich werden hierzu die Temperaturdaten vom Jahr 2100 und  2200 verwendet, bei den Modellen 7a, 7b, 7c und 9 jedoch von 2180 und 2200</t>
  </si>
  <si>
    <t>In den Zeilen 104 bis 110 wird noch für jedes Modell die Halbwertszeit für die restliche Erwärmung nach  Erreichen von Klimaneutralität ermittelt</t>
  </si>
  <si>
    <t>- Die Temperaturerhöhungen T1 und T2 betragen zu Beginn im Startjahr exakt 0, sind also zu Beginn identisch.</t>
  </si>
  <si>
    <r>
      <t>- Ein wichtiger Spezialfall sind die  Modelle</t>
    </r>
    <r>
      <rPr>
        <sz val="11"/>
        <rFont val="Calibri"/>
        <family val="2"/>
        <scheme val="minor"/>
      </rPr>
      <t xml:space="preserve"> 7 und 9</t>
    </r>
    <r>
      <rPr>
        <sz val="11"/>
        <color theme="1"/>
        <rFont val="Calibri"/>
        <family val="2"/>
        <scheme val="minor"/>
      </rPr>
      <t xml:space="preserve">. Hier wird die Auswirkung untersucht, wenn die Meeresumwälzung </t>
    </r>
  </si>
  <si>
    <t>für die Erwärmung 2000 Jahre beträgt, kann man nicht automatisch davon ausgehen, dass zu Beginn Klimaneutralität herrschte</t>
  </si>
  <si>
    <t xml:space="preserve">- In Modell 8 und 9 wird zusätzlich davon ausgegangen, dass die wahre Endtemperatur  um 2 ° erhöht ist. Wenn die Halbwertszeit </t>
  </si>
  <si>
    <t>Die Diagramme für die Modelle 1 bis 5 sind noch unvollständig</t>
  </si>
  <si>
    <t>Für die Modelle 6 bis 11 wird angenommen, dass die Erwärmung erst ab 1970 started,  mit 0,056 °C Anstieg pro Jahr, um 2018 wieder auf 2,7°C zu kommen.</t>
  </si>
  <si>
    <t>Schritt 1 (Spalte B ab Zeile 140): lineare Erhöhung der Gleichgewichtstemperatur bis 2050, danach keine weitere Erwärmung,</t>
  </si>
  <si>
    <t>Dabei steigt diese Gleichgewichtstemperatur derart, dass im Jahre 2018 exakt 2,7 °C erreicht werden</t>
  </si>
  <si>
    <t xml:space="preserve">Für die Modelle 1 bis 5 wird angenommen, dass die Erwärmung  1950 beginnt, mit knapp 0,04 °C Anstieg pro Jahr. </t>
  </si>
  <si>
    <t>In den Modellen 7a, 7b, 7c und 9 wird angenommen, dass die Meeresumwälzung beginnend ab 2018 in dann noch 100 Jahren zum erliegen kommt.</t>
  </si>
  <si>
    <r>
      <rPr>
        <sz val="11"/>
        <color rgb="FF0070C0"/>
        <rFont val="Calibri"/>
        <family val="2"/>
        <scheme val="minor"/>
      </rPr>
      <t xml:space="preserve">In diesem Fall kann es aufgrund des starken Anstiegs der Meerestemperaturen keine </t>
    </r>
    <r>
      <rPr>
        <b/>
        <sz val="11"/>
        <color rgb="FF0070C0"/>
        <rFont val="Calibri"/>
        <family val="2"/>
        <scheme val="minor"/>
      </rPr>
      <t xml:space="preserve">Klimaneutralität </t>
    </r>
    <r>
      <rPr>
        <sz val="11"/>
        <color rgb="FF0070C0"/>
        <rFont val="Calibri"/>
        <family val="2"/>
        <scheme val="minor"/>
      </rPr>
      <t>mehr geben</t>
    </r>
    <r>
      <rPr>
        <sz val="11"/>
        <color theme="1"/>
        <rFont val="Calibri"/>
        <family val="2"/>
        <scheme val="minor"/>
      </rPr>
      <t>, weil infolge des Temperaturanstiegs</t>
    </r>
  </si>
  <si>
    <r>
      <t xml:space="preserve">Meeresoberschicht </t>
    </r>
    <r>
      <rPr>
        <b/>
        <sz val="11"/>
        <color rgb="FF0070C0"/>
        <rFont val="Calibri"/>
        <family val="2"/>
        <scheme val="minor"/>
      </rPr>
      <t>WT =</t>
    </r>
    <r>
      <rPr>
        <sz val="11"/>
        <color theme="1"/>
        <rFont val="Calibri"/>
        <family val="2"/>
        <scheme val="minor"/>
      </rPr>
      <t xml:space="preserve"> 3500 / 50 / 1000 =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>0,07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des Volumens dieser Oberschicht. Dadurch wird die Tiefesee wärmer. </t>
    </r>
  </si>
  <si>
    <t xml:space="preserve">zusätzliches Wasser in der Atmosphäre zu berücksichtigen ist. Details sind bei Modell 7a, Felder BA47-BM64  erläutert. </t>
  </si>
  <si>
    <t>Achtung: in  Modell 11 ist die zusätzliche Erwärmung durch Wasser noch nicht berücksichtigt</t>
  </si>
  <si>
    <t>Es werden mehrere einfache Modelle durchgerechnet, für die zukünftige Entwicklung der Land- und Meerestemperaturen</t>
  </si>
  <si>
    <t xml:space="preserve"> linearen Fortgangs die restliche Erwärmung ab dem Jahr 2018  vermutlich besser repräsentiert wird</t>
  </si>
  <si>
    <t>ausprobieren ermittelt wurde. Der Beginn erst 1970 hat den Grund, dass dann infolge des rechnerisch</t>
  </si>
  <si>
    <t>Grund hierfür ist die Tatsache, dass die Temperaturen ab etwa 2010 schneller ansteigen.</t>
  </si>
  <si>
    <t>In Spalte A ab Zeile 140 steht zunächst die Jahreszahl. Die Berechnung erfolgt in Jahresschritten. Verwendete Größen in Feldern G125 bos G133</t>
  </si>
  <si>
    <t>-------------------------------------------------------------------------------------------------------------------------------------------------------------------------</t>
  </si>
  <si>
    <t>Die wirklich wesentlichen Ergebnisse sind die Modelle 6 und 7a bis 7c (Felder ungefähr AP47 bis CJ374)</t>
  </si>
  <si>
    <t>-------------------------------------</t>
  </si>
  <si>
    <t>-----------------------------------------  Modell 8 + Modell 9---------------------------------------</t>
  </si>
  <si>
    <t>Bestimmung der Halbwertszeit für Anstieg auf die Endtemperatur Modell 8</t>
  </si>
  <si>
    <t>Bestimmung der Halbwertszeit für Anstieg auf die Endtemperatur Modell 9</t>
  </si>
  <si>
    <r>
      <rPr>
        <sz val="10"/>
        <color rgb="FFFF0000"/>
        <rFont val="Calibri"/>
        <family val="2"/>
      </rPr>
      <t>↓Mod. 8 Meeresumw. bleibt</t>
    </r>
  </si>
  <si>
    <r>
      <rPr>
        <sz val="10"/>
        <color rgb="FFFF0000"/>
        <rFont val="Calibri"/>
        <family val="2"/>
      </rPr>
      <t>↓Mod. 9 Meeresumw. stoppt</t>
    </r>
  </si>
  <si>
    <t>↓Landtemp. M 8</t>
  </si>
  <si>
    <t>↓Landtemp. M 9</t>
  </si>
  <si>
    <t>↓Temp. OF Meer Mod: 8</t>
  </si>
  <si>
    <t xml:space="preserve"> ↓Temp.OF Meer Mod: 9</t>
  </si>
  <si>
    <t>Modell 8 + 9, Start 1970</t>
  </si>
  <si>
    <r>
      <rPr>
        <b/>
        <sz val="12"/>
        <color rgb="FFFF0000"/>
        <rFont val="Calibri"/>
        <family val="2"/>
      </rPr>
      <t xml:space="preserve">↓ </t>
    </r>
    <r>
      <rPr>
        <b/>
        <sz val="12"/>
        <color rgb="FFFF0000"/>
        <rFont val="Calibri"/>
        <family val="2"/>
        <scheme val="minor"/>
      </rPr>
      <t>Zeichnung Modelle  6 mit 7a und 7b ↓</t>
    </r>
  </si>
  <si>
    <t>Da muss noch ein Fehler drin sein</t>
  </si>
  <si>
    <r>
      <rPr>
        <b/>
        <sz val="11"/>
        <color rgb="FFFF0000"/>
        <rFont val="Calibri"/>
        <family val="2"/>
      </rPr>
      <t xml:space="preserve"> </t>
    </r>
    <r>
      <rPr>
        <b/>
        <sz val="11"/>
        <color rgb="FFFF0000"/>
        <rFont val="Calibri"/>
        <family val="2"/>
        <scheme val="minor"/>
      </rPr>
      <t>Gleichgewichtstemperatur  erhöht, Betrag gemäß Feld DG134</t>
    </r>
  </si>
  <si>
    <t>Gleichgewichtstemperatur schon 1970 um 2°  erföht</t>
  </si>
  <si>
    <t xml:space="preserve">Spezialfall 2:   um 2 °C erhöhte Gleichgewichtstemperatur </t>
  </si>
  <si>
    <r>
      <t xml:space="preserve">Dadurch ergibt sich die endgültige Oberflächentemperatur zu </t>
    </r>
    <r>
      <rPr>
        <b/>
        <sz val="11"/>
        <color theme="1"/>
        <rFont val="Calibri"/>
        <family val="2"/>
        <scheme val="minor"/>
      </rPr>
      <t>T1B = T1A - ΔT</t>
    </r>
    <r>
      <rPr>
        <sz val="11"/>
        <color theme="1"/>
        <rFont val="Calibri"/>
        <family val="2"/>
        <scheme val="minor"/>
      </rPr>
      <t>.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</si>
  <si>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Land</t>
    </r>
    <r>
      <rPr>
        <b/>
        <sz val="11"/>
        <color theme="1"/>
        <rFont val="Calibri"/>
        <family val="2"/>
        <scheme val="minor"/>
      </rPr>
      <t xml:space="preserve"> = T</t>
    </r>
    <r>
      <rPr>
        <b/>
        <vertAlign val="subscript"/>
        <sz val="11"/>
        <color theme="1"/>
        <rFont val="Calibri"/>
        <family val="2"/>
        <scheme val="minor"/>
      </rPr>
      <t xml:space="preserve">Meer </t>
    </r>
    <r>
      <rPr>
        <b/>
        <sz val="11"/>
        <color theme="1"/>
        <rFont val="Calibri"/>
        <family val="2"/>
        <scheme val="minor"/>
      </rPr>
      <t>+ (T</t>
    </r>
    <r>
      <rPr>
        <b/>
        <vertAlign val="subscript"/>
        <sz val="11"/>
        <color theme="1"/>
        <rFont val="Calibri"/>
        <family val="2"/>
        <scheme val="minor"/>
      </rPr>
      <t>End</t>
    </r>
    <r>
      <rPr>
        <b/>
        <sz val="11"/>
        <color theme="1"/>
        <rFont val="Calibri"/>
        <family val="2"/>
        <scheme val="minor"/>
      </rPr>
      <t xml:space="preserve"> - T</t>
    </r>
    <r>
      <rPr>
        <b/>
        <vertAlign val="subscript"/>
        <sz val="11"/>
        <color theme="1"/>
        <rFont val="Calibri"/>
        <family val="2"/>
        <scheme val="minor"/>
      </rPr>
      <t>Meer</t>
    </r>
    <r>
      <rPr>
        <b/>
        <sz val="11"/>
        <color theme="1"/>
        <rFont val="Calibri"/>
        <family val="2"/>
        <scheme val="minor"/>
      </rPr>
      <t>) * 0,35</t>
    </r>
  </si>
  <si>
    <r>
      <t>T1A</t>
    </r>
    <r>
      <rPr>
        <b/>
        <vertAlign val="subscript"/>
        <sz val="11"/>
        <color theme="1"/>
        <rFont val="Calibri"/>
        <family val="2"/>
        <scheme val="minor"/>
      </rPr>
      <t>neu</t>
    </r>
    <r>
      <rPr>
        <b/>
        <sz val="11"/>
        <color theme="1"/>
        <rFont val="Calibri"/>
        <family val="2"/>
        <scheme val="minor"/>
      </rPr>
      <t xml:space="preserve"> = T1A</t>
    </r>
    <r>
      <rPr>
        <b/>
        <vertAlign val="subscript"/>
        <sz val="11"/>
        <color theme="1"/>
        <rFont val="Calibri"/>
        <family val="2"/>
        <scheme val="minor"/>
      </rPr>
      <t>alt</t>
    </r>
    <r>
      <rPr>
        <b/>
        <sz val="11"/>
        <color theme="1"/>
        <rFont val="Calibri"/>
        <family val="2"/>
        <scheme val="minor"/>
      </rPr>
      <t xml:space="preserve"> + ΔT1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</si>
</sst>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0"/>
    <numFmt numFmtId="166" formatCode="0.0000_ ;[Red]\-0.0000\ "/>
  </numFmts>
  <fonts count="7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color rgb="FF00B0F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8"/>
      <color theme="7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5" tint="-0.249977111117893"/>
      <name val="Calibri"/>
      <family val="2"/>
    </font>
    <font>
      <sz val="10"/>
      <color rgb="FF0070C0"/>
      <name val="Calibri"/>
      <family val="2"/>
      <scheme val="minor"/>
    </font>
    <font>
      <sz val="10"/>
      <color rgb="FF0070C0"/>
      <name val="Calibri"/>
      <family val="2"/>
    </font>
    <font>
      <b/>
      <sz val="12"/>
      <color rgb="FF00B050"/>
      <name val="Calibri"/>
      <family val="2"/>
      <scheme val="minor"/>
    </font>
    <font>
      <sz val="10"/>
      <color rgb="FFFF505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b/>
      <sz val="8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8"/>
      <color rgb="FFE689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E689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vertAlign val="superscript"/>
      <sz val="11"/>
      <color rgb="FFFF0000"/>
      <name val="Calibri"/>
      <family val="2"/>
    </font>
    <font>
      <sz val="11"/>
      <color rgb="FFFF0000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color theme="7" tint="-0.249977111117893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</font>
    <font>
      <b/>
      <sz val="8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8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0"/>
      <color rgb="FF595959"/>
      <name val="Calibri"/>
      <family val="2"/>
      <scheme val="minor"/>
    </font>
    <font>
      <sz val="10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0" fillId="0" borderId="0" xfId="0" quotePrefix="1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2" fillId="0" borderId="0" xfId="0" quotePrefix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8" fillId="0" borderId="0" xfId="0" quotePrefix="1" applyFont="1"/>
    <xf numFmtId="2" fontId="10" fillId="0" borderId="0" xfId="0" applyNumberFormat="1" applyFont="1"/>
    <xf numFmtId="2" fontId="11" fillId="0" borderId="0" xfId="0" applyNumberFormat="1" applyFont="1"/>
    <xf numFmtId="2" fontId="14" fillId="0" borderId="0" xfId="0" applyNumberFormat="1" applyFont="1"/>
    <xf numFmtId="164" fontId="8" fillId="0" borderId="0" xfId="0" quotePrefix="1" applyNumberFormat="1" applyFont="1"/>
    <xf numFmtId="0" fontId="15" fillId="0" borderId="0" xfId="0" applyFont="1"/>
    <xf numFmtId="0" fontId="11" fillId="0" borderId="0" xfId="0" quotePrefix="1" applyFont="1"/>
    <xf numFmtId="0" fontId="16" fillId="0" borderId="0" xfId="0" applyFont="1"/>
    <xf numFmtId="0" fontId="17" fillId="0" borderId="0" xfId="0" applyFont="1"/>
    <xf numFmtId="164" fontId="16" fillId="0" borderId="0" xfId="0" applyNumberFormat="1" applyFont="1"/>
    <xf numFmtId="164" fontId="17" fillId="0" borderId="0" xfId="0" applyNumberFormat="1" applyFont="1"/>
    <xf numFmtId="164" fontId="12" fillId="0" borderId="0" xfId="0" applyNumberFormat="1" applyFont="1"/>
    <xf numFmtId="164" fontId="8" fillId="0" borderId="0" xfId="0" applyNumberFormat="1" applyFont="1"/>
    <xf numFmtId="0" fontId="1" fillId="0" borderId="0" xfId="0" applyFont="1"/>
    <xf numFmtId="0" fontId="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2" fontId="20" fillId="0" borderId="0" xfId="0" applyNumberFormat="1" applyFont="1"/>
    <xf numFmtId="0" fontId="6" fillId="0" borderId="0" xfId="0" quotePrefix="1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18" fillId="0" borderId="0" xfId="0" quotePrefix="1" applyFont="1"/>
    <xf numFmtId="2" fontId="24" fillId="0" borderId="0" xfId="0" applyNumberFormat="1" applyFont="1"/>
    <xf numFmtId="2" fontId="26" fillId="0" borderId="0" xfId="0" applyNumberFormat="1" applyFont="1"/>
    <xf numFmtId="0" fontId="28" fillId="0" borderId="0" xfId="0" applyFont="1"/>
    <xf numFmtId="2" fontId="28" fillId="0" borderId="0" xfId="0" applyNumberFormat="1" applyFont="1"/>
    <xf numFmtId="2" fontId="23" fillId="0" borderId="0" xfId="0" applyNumberFormat="1" applyFont="1"/>
    <xf numFmtId="164" fontId="0" fillId="0" borderId="0" xfId="0" applyNumberFormat="1"/>
    <xf numFmtId="0" fontId="30" fillId="0" borderId="0" xfId="0" applyFont="1"/>
    <xf numFmtId="164" fontId="31" fillId="0" borderId="0" xfId="0" applyNumberFormat="1" applyFont="1"/>
    <xf numFmtId="165" fontId="31" fillId="0" borderId="0" xfId="0" applyNumberFormat="1" applyFont="1"/>
    <xf numFmtId="164" fontId="32" fillId="0" borderId="0" xfId="0" applyNumberFormat="1" applyFont="1"/>
    <xf numFmtId="165" fontId="32" fillId="0" borderId="0" xfId="0" applyNumberFormat="1" applyFont="1"/>
    <xf numFmtId="0" fontId="33" fillId="0" borderId="0" xfId="0" applyFont="1"/>
    <xf numFmtId="0" fontId="34" fillId="0" borderId="0" xfId="0" quotePrefix="1" applyFont="1"/>
    <xf numFmtId="0" fontId="34" fillId="0" borderId="0" xfId="0" applyFont="1"/>
    <xf numFmtId="0" fontId="33" fillId="0" borderId="0" xfId="0" quotePrefix="1" applyFont="1"/>
    <xf numFmtId="0" fontId="35" fillId="0" borderId="0" xfId="0" applyFont="1"/>
    <xf numFmtId="0" fontId="37" fillId="0" borderId="0" xfId="0" applyFont="1"/>
    <xf numFmtId="1" fontId="31" fillId="0" borderId="0" xfId="0" applyNumberFormat="1" applyFont="1"/>
    <xf numFmtId="0" fontId="31" fillId="0" borderId="0" xfId="0" applyFont="1"/>
    <xf numFmtId="1" fontId="32" fillId="0" borderId="0" xfId="0" applyNumberFormat="1" applyFont="1"/>
    <xf numFmtId="0" fontId="32" fillId="0" borderId="0" xfId="0" applyFont="1"/>
    <xf numFmtId="0" fontId="39" fillId="0" borderId="0" xfId="0" applyFont="1"/>
    <xf numFmtId="0" fontId="40" fillId="0" borderId="0" xfId="0" applyFont="1"/>
    <xf numFmtId="0" fontId="15" fillId="0" borderId="0" xfId="0" applyFont="1" applyAlignment="1">
      <alignment horizontal="left"/>
    </xf>
    <xf numFmtId="0" fontId="42" fillId="0" borderId="0" xfId="0" applyFont="1"/>
    <xf numFmtId="2" fontId="42" fillId="0" borderId="0" xfId="0" applyNumberFormat="1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6" fillId="0" borderId="0" xfId="0" applyFont="1"/>
    <xf numFmtId="0" fontId="2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4" fontId="26" fillId="0" borderId="0" xfId="0" applyNumberFormat="1" applyFont="1"/>
    <xf numFmtId="164" fontId="24" fillId="0" borderId="0" xfId="0" applyNumberFormat="1" applyFont="1"/>
    <xf numFmtId="164" fontId="42" fillId="0" borderId="0" xfId="0" applyNumberFormat="1" applyFont="1"/>
    <xf numFmtId="166" fontId="42" fillId="0" borderId="0" xfId="0" applyNumberFormat="1" applyFont="1"/>
    <xf numFmtId="0" fontId="42" fillId="0" borderId="0" xfId="0" applyFont="1" applyAlignment="1">
      <alignment horizontal="left"/>
    </xf>
    <xf numFmtId="0" fontId="46" fillId="0" borderId="0" xfId="0" applyFont="1"/>
    <xf numFmtId="0" fontId="47" fillId="0" borderId="0" xfId="0" applyFont="1"/>
    <xf numFmtId="0" fontId="41" fillId="0" borderId="0" xfId="0" applyFont="1"/>
    <xf numFmtId="0" fontId="48" fillId="0" borderId="0" xfId="0" applyFont="1"/>
    <xf numFmtId="164" fontId="47" fillId="0" borderId="0" xfId="0" applyNumberFormat="1" applyFont="1"/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applyAlignment="1">
      <alignment horizontal="left"/>
    </xf>
    <xf numFmtId="0" fontId="2" fillId="0" borderId="0" xfId="0" quotePrefix="1" applyFont="1" applyAlignment="1">
      <alignment horizontal="left"/>
    </xf>
    <xf numFmtId="164" fontId="15" fillId="0" borderId="0" xfId="0" applyNumberFormat="1" applyFont="1"/>
    <xf numFmtId="164" fontId="54" fillId="0" borderId="0" xfId="0" applyNumberFormat="1" applyFont="1"/>
    <xf numFmtId="2" fontId="55" fillId="0" borderId="0" xfId="0" applyNumberFormat="1" applyFont="1"/>
    <xf numFmtId="164" fontId="18" fillId="0" borderId="0" xfId="0" applyNumberFormat="1" applyFont="1"/>
    <xf numFmtId="0" fontId="32" fillId="0" borderId="0" xfId="0" quotePrefix="1" applyFont="1"/>
    <xf numFmtId="0" fontId="31" fillId="0" borderId="0" xfId="0" quotePrefix="1" applyFont="1"/>
    <xf numFmtId="0" fontId="48" fillId="0" borderId="0" xfId="0" quotePrefix="1" applyFont="1"/>
    <xf numFmtId="2" fontId="23" fillId="0" borderId="0" xfId="0" quotePrefix="1" applyNumberFormat="1" applyFont="1"/>
    <xf numFmtId="0" fontId="47" fillId="0" borderId="0" xfId="0" quotePrefix="1" applyFont="1"/>
    <xf numFmtId="0" fontId="1" fillId="0" borderId="0" xfId="0" quotePrefix="1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/>
    <xf numFmtId="2" fontId="19" fillId="0" borderId="0" xfId="0" applyNumberFormat="1" applyFont="1"/>
    <xf numFmtId="2" fontId="41" fillId="0" borderId="0" xfId="0" applyNumberFormat="1" applyFont="1"/>
    <xf numFmtId="2" fontId="18" fillId="0" borderId="0" xfId="0" applyNumberFormat="1" applyFont="1"/>
    <xf numFmtId="0" fontId="2" fillId="0" borderId="0" xfId="0" applyFont="1" applyAlignment="1">
      <alignment horizontal="left"/>
    </xf>
    <xf numFmtId="2" fontId="1" fillId="0" borderId="0" xfId="0" applyNumberFormat="1" applyFont="1"/>
    <xf numFmtId="0" fontId="60" fillId="0" borderId="0" xfId="0" applyFont="1"/>
    <xf numFmtId="0" fontId="61" fillId="0" borderId="0" xfId="0" applyFont="1"/>
    <xf numFmtId="164" fontId="11" fillId="0" borderId="0" xfId="0" applyNumberFormat="1" applyFont="1"/>
    <xf numFmtId="0" fontId="63" fillId="0" borderId="0" xfId="0" applyFont="1"/>
    <xf numFmtId="0" fontId="64" fillId="0" borderId="0" xfId="0" applyFont="1"/>
    <xf numFmtId="2" fontId="63" fillId="0" borderId="0" xfId="0" applyNumberFormat="1" applyFont="1"/>
    <xf numFmtId="0" fontId="65" fillId="0" borderId="0" xfId="0" applyFont="1"/>
    <xf numFmtId="0" fontId="66" fillId="0" borderId="0" xfId="0" applyFont="1"/>
    <xf numFmtId="2" fontId="65" fillId="0" borderId="0" xfId="0" applyNumberFormat="1" applyFont="1"/>
    <xf numFmtId="0" fontId="67" fillId="0" borderId="0" xfId="0" applyFont="1"/>
    <xf numFmtId="0" fontId="68" fillId="0" borderId="0" xfId="0" applyFont="1"/>
    <xf numFmtId="2" fontId="67" fillId="0" borderId="0" xfId="0" applyNumberFormat="1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2" fontId="69" fillId="0" borderId="0" xfId="0" applyNumberFormat="1" applyFont="1"/>
    <xf numFmtId="164" fontId="23" fillId="0" borderId="0" xfId="0" applyNumberFormat="1" applyFont="1"/>
    <xf numFmtId="0" fontId="72" fillId="0" borderId="0" xfId="0" applyFont="1" applyAlignment="1">
      <alignment horizontal="left" vertical="center" readingOrder="1"/>
    </xf>
    <xf numFmtId="0" fontId="23" fillId="0" borderId="0" xfId="0" quotePrefix="1" applyFont="1"/>
    <xf numFmtId="0" fontId="3" fillId="0" borderId="0" xfId="0" quotePrefix="1" applyFont="1"/>
    <xf numFmtId="0" fontId="9" fillId="0" borderId="0" xfId="0" quotePrefix="1" applyFont="1"/>
    <xf numFmtId="0" fontId="3" fillId="0" borderId="0" xfId="0" applyFont="1" applyAlignment="1">
      <alignment horizontal="left" vertical="center" readingOrder="1"/>
    </xf>
    <xf numFmtId="0" fontId="19" fillId="0" borderId="0" xfId="0" quotePrefix="1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89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Modell 1, 50 m Oberschicht, Start</a:t>
            </a:r>
            <a:r>
              <a:rPr lang="en-US" baseline="0"/>
              <a:t> 1950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826159230096238"/>
          <c:y val="0.17634259259259263"/>
          <c:w val="0.61173840769903765"/>
          <c:h val="0.61498432487605714"/>
        </c:manualLayout>
      </c:layout>
      <c:lineChart>
        <c:grouping val="standard"/>
        <c:varyColors val="0"/>
        <c:ser>
          <c:idx val="0"/>
          <c:order val="0"/>
          <c:tx>
            <c:v>Land</c:v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Tabelle1!$A$92:$A$102</c:f>
              <c:numCache>
                <c:formatCode>General</c:formatCode>
                <c:ptCount val="1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</c:numCache>
            </c:numRef>
          </c:cat>
          <c:val>
            <c:numRef>
              <c:f>Tabelle1!$D$92:$D$102</c:f>
              <c:numCache>
                <c:formatCode>0.00</c:formatCode>
                <c:ptCount val="11"/>
                <c:pt idx="0">
                  <c:v>1.0092687835193819</c:v>
                </c:pt>
                <c:pt idx="1">
                  <c:v>1.2260425387431524</c:v>
                </c:pt>
                <c:pt idx="2">
                  <c:v>1.4435375446729375</c:v>
                </c:pt>
                <c:pt idx="3">
                  <c:v>1.6616555030502487</c:v>
                </c:pt>
                <c:pt idx="4">
                  <c:v>1.8803609105412533</c:v>
                </c:pt>
                <c:pt idx="5">
                  <c:v>2.0996401933467452</c:v>
                </c:pt>
                <c:pt idx="6">
                  <c:v>2.1632025391809053</c:v>
                </c:pt>
                <c:pt idx="7">
                  <c:v>2.1855485817872715</c:v>
                </c:pt>
                <c:pt idx="8">
                  <c:v>2.1970843297397828</c:v>
                </c:pt>
                <c:pt idx="9">
                  <c:v>2.2048336226817096</c:v>
                </c:pt>
                <c:pt idx="10">
                  <c:v>2.2112489758481528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7-4FB4-ACCE-AB7A77FD6EDA}"/>
            </c:ext>
          </c:extLst>
        </c:ser>
        <c:ser>
          <c:idx val="1"/>
          <c:order val="1"/>
          <c:tx>
            <c:v>Meeresoberfläche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Tabelle1!$A$92:$A$102</c:f>
              <c:numCache>
                <c:formatCode>General</c:formatCode>
                <c:ptCount val="1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</c:numCache>
            </c:numRef>
          </c:cat>
          <c:val>
            <c:numRef>
              <c:f>Tabelle1!$E$92:$E$102</c:f>
              <c:numCache>
                <c:formatCode>0.00</c:formatCode>
                <c:ptCount val="11"/>
                <c:pt idx="0">
                  <c:v>0.48371351310674149</c:v>
                </c:pt>
                <c:pt idx="1">
                  <c:v>0.60341005960485006</c:v>
                </c:pt>
                <c:pt idx="2">
                  <c:v>0.72421622257374996</c:v>
                </c:pt>
                <c:pt idx="3">
                  <c:v>0.84598077392345949</c:v>
                </c:pt>
                <c:pt idx="4">
                  <c:v>0.96864909314038994</c:v>
                </c:pt>
                <c:pt idx="5">
                  <c:v>1.0922002974565312</c:v>
                </c:pt>
                <c:pt idx="6">
                  <c:v>1.1741577525860085</c:v>
                </c:pt>
                <c:pt idx="7">
                  <c:v>1.2085362796727255</c:v>
                </c:pt>
                <c:pt idx="8">
                  <c:v>1.2262835842150506</c:v>
                </c:pt>
                <c:pt idx="9">
                  <c:v>1.2382055733564761</c:v>
                </c:pt>
                <c:pt idx="10">
                  <c:v>1.248075347458697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7-4FB4-ACCE-AB7A77FD6EDA}"/>
            </c:ext>
          </c:extLst>
        </c:ser>
        <c:ser>
          <c:idx val="2"/>
          <c:order val="2"/>
          <c:tx>
            <c:v>Tiefsee</c:v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Tabelle1!$A$92:$A$102</c:f>
              <c:numCache>
                <c:formatCode>General</c:formatCode>
                <c:ptCount val="1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</c:numCache>
            </c:numRef>
          </c:cat>
          <c:val>
            <c:numRef>
              <c:f>Tabelle1!$F$92:$F$102</c:f>
              <c:numCache>
                <c:formatCode>0.00</c:formatCode>
                <c:ptCount val="11"/>
                <c:pt idx="0">
                  <c:v>1.1401872188425793E-2</c:v>
                </c:pt>
                <c:pt idx="1">
                  <c:v>1.7243559855886416E-2</c:v>
                </c:pt>
                <c:pt idx="2">
                  <c:v>2.4328005958521165E-2</c:v>
                </c:pt>
                <c:pt idx="3">
                  <c:v>3.2652723636571672E-2</c:v>
                </c:pt>
                <c:pt idx="4">
                  <c:v>4.2214278454690904E-2</c:v>
                </c:pt>
                <c:pt idx="5">
                  <c:v>5.300891328390938E-2</c:v>
                </c:pt>
                <c:pt idx="6">
                  <c:v>6.4847157609657369E-2</c:v>
                </c:pt>
                <c:pt idx="7">
                  <c:v>7.7118067038203383E-2</c:v>
                </c:pt>
                <c:pt idx="8">
                  <c:v>8.9514151363458722E-2</c:v>
                </c:pt>
                <c:pt idx="9">
                  <c:v>0.10192812824833752</c:v>
                </c:pt>
                <c:pt idx="10">
                  <c:v>0.1143226206300635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A7-4FB4-ACCE-AB7A77FD6EDA}"/>
            </c:ext>
          </c:extLst>
        </c:ser>
        <c:ser>
          <c:idx val="3"/>
          <c:order val="3"/>
          <c:tx>
            <c:v>Diff. Land - Meer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Tabelle1!$A$92:$A$102</c:f>
              <c:numCache>
                <c:formatCode>General</c:formatCode>
                <c:ptCount val="1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</c:numCache>
            </c:numRef>
          </c:cat>
          <c:val>
            <c:numRef>
              <c:f>Tabelle1!$G$92:$G$102</c:f>
              <c:numCache>
                <c:formatCode>0.00</c:formatCode>
                <c:ptCount val="11"/>
                <c:pt idx="0">
                  <c:v>0.52555527041264039</c:v>
                </c:pt>
                <c:pt idx="1">
                  <c:v>0.62263247913830233</c:v>
                </c:pt>
                <c:pt idx="2">
                  <c:v>0.71932132209918753</c:v>
                </c:pt>
                <c:pt idx="3">
                  <c:v>0.81567472912678918</c:v>
                </c:pt>
                <c:pt idx="4">
                  <c:v>0.91171181740086338</c:v>
                </c:pt>
                <c:pt idx="5">
                  <c:v>1.007439895890214</c:v>
                </c:pt>
                <c:pt idx="6">
                  <c:v>0.98904478659489681</c:v>
                </c:pt>
                <c:pt idx="7">
                  <c:v>0.97701230211454604</c:v>
                </c:pt>
                <c:pt idx="8">
                  <c:v>0.97080074552473228</c:v>
                </c:pt>
                <c:pt idx="9">
                  <c:v>0.9666280493252335</c:v>
                </c:pt>
                <c:pt idx="10">
                  <c:v>0.96317362838945586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A7-4FB4-ACCE-AB7A77FD6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867104"/>
        <c:axId val="118673488"/>
      </c:lineChart>
      <c:catAx>
        <c:axId val="116867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673488"/>
        <c:crosses val="autoZero"/>
        <c:auto val="1"/>
        <c:lblAlgn val="ctr"/>
        <c:lblOffset val="100"/>
        <c:noMultiLvlLbl val="0"/>
      </c:catAx>
      <c:valAx>
        <c:axId val="11867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Temperaturanstieg 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86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055555555555551"/>
          <c:y val="0.35705963837853599"/>
          <c:w val="0.26666666666666666"/>
          <c:h val="0.318866287547389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81714785651794"/>
          <c:y val="5.8413906925247103E-2"/>
          <c:w val="0.42407174103237094"/>
          <c:h val="0.74825515144508914"/>
        </c:manualLayout>
      </c:layout>
      <c:lineChart>
        <c:grouping val="standard"/>
        <c:varyColors val="0"/>
        <c:ser>
          <c:idx val="0"/>
          <c:order val="0"/>
          <c:tx>
            <c:v>Endtemp., Umw. bleibt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Tabelle1!$CZ$92:$CZ$112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Tabelle1!$DC$92:$DC$112</c:f>
              <c:numCache>
                <c:formatCode>0.00</c:formatCode>
                <c:ptCount val="21"/>
                <c:pt idx="0">
                  <c:v>3.6875</c:v>
                </c:pt>
                <c:pt idx="1">
                  <c:v>4.25</c:v>
                </c:pt>
                <c:pt idx="2">
                  <c:v>4.8125</c:v>
                </c:pt>
                <c:pt idx="3">
                  <c:v>5.375</c:v>
                </c:pt>
                <c:pt idx="4">
                  <c:v>5.9375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6.5</c:v>
                </c:pt>
                <c:pt idx="14">
                  <c:v>6.5</c:v>
                </c:pt>
                <c:pt idx="15">
                  <c:v>6.5</c:v>
                </c:pt>
                <c:pt idx="16">
                  <c:v>6.5</c:v>
                </c:pt>
                <c:pt idx="17">
                  <c:v>6.5</c:v>
                </c:pt>
                <c:pt idx="18">
                  <c:v>6.5</c:v>
                </c:pt>
                <c:pt idx="19">
                  <c:v>6.5</c:v>
                </c:pt>
                <c:pt idx="20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1-4F91-BDEC-3D4EB2753C2C}"/>
            </c:ext>
          </c:extLst>
        </c:ser>
        <c:ser>
          <c:idx val="1"/>
          <c:order val="1"/>
          <c:tx>
            <c:v>Endtemp., Umw. stoppt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Tabelle1!$CZ$92:$CZ$112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Tabelle1!$DD$92:$DD$112</c:f>
              <c:numCache>
                <c:formatCode>0.00</c:formatCode>
                <c:ptCount val="21"/>
                <c:pt idx="0">
                  <c:v>3.6875</c:v>
                </c:pt>
                <c:pt idx="1">
                  <c:v>4.25</c:v>
                </c:pt>
                <c:pt idx="2">
                  <c:v>4.885367460165595</c:v>
                </c:pt>
                <c:pt idx="3">
                  <c:v>5.6568798663604642</c:v>
                </c:pt>
                <c:pt idx="4">
                  <c:v>6.3547577057847029</c:v>
                </c:pt>
                <c:pt idx="5">
                  <c:v>7.035137261322518</c:v>
                </c:pt>
                <c:pt idx="6">
                  <c:v>7.1347785206012144</c:v>
                </c:pt>
                <c:pt idx="7">
                  <c:v>7.21913851245729</c:v>
                </c:pt>
                <c:pt idx="8">
                  <c:v>7.3011726115415438</c:v>
                </c:pt>
                <c:pt idx="9">
                  <c:v>7.387182686319071</c:v>
                </c:pt>
                <c:pt idx="10">
                  <c:v>7.4814368887800615</c:v>
                </c:pt>
                <c:pt idx="11">
                  <c:v>7.5878625747521706</c:v>
                </c:pt>
                <c:pt idx="12">
                  <c:v>7.7104030223631508</c:v>
                </c:pt>
                <c:pt idx="13">
                  <c:v>7.8231731524252197</c:v>
                </c:pt>
                <c:pt idx="14">
                  <c:v>7.9152072025403122</c:v>
                </c:pt>
                <c:pt idx="15">
                  <c:v>7.9915397885278416</c:v>
                </c:pt>
                <c:pt idx="16">
                  <c:v>8.0555563183911083</c:v>
                </c:pt>
                <c:pt idx="17">
                  <c:v>8.1096774754811722</c:v>
                </c:pt>
                <c:pt idx="18">
                  <c:v>8.1557103665844455</c:v>
                </c:pt>
                <c:pt idx="19">
                  <c:v>8.1950472127294063</c:v>
                </c:pt>
                <c:pt idx="20">
                  <c:v>8.2287863466808737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1-4F91-BDEC-3D4EB2753C2C}"/>
            </c:ext>
          </c:extLst>
        </c:ser>
        <c:ser>
          <c:idx val="2"/>
          <c:order val="2"/>
          <c:tx>
            <c:v>Land, Umw. bleibt</c:v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Tabelle1!$CZ$92:$CZ$112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Tabelle1!$DE$92:$DE$112</c:f>
              <c:numCache>
                <c:formatCode>0.00</c:formatCode>
                <c:ptCount val="21"/>
                <c:pt idx="0">
                  <c:v>0.92075891912146957</c:v>
                </c:pt>
                <c:pt idx="1">
                  <c:v>1.1883099369216845</c:v>
                </c:pt>
                <c:pt idx="2">
                  <c:v>1.4527915485292335</c:v>
                </c:pt>
                <c:pt idx="3">
                  <c:v>1.7163345200769071</c:v>
                </c:pt>
                <c:pt idx="4">
                  <c:v>1.9798139472558784</c:v>
                </c:pt>
                <c:pt idx="5">
                  <c:v>2.2435888815421219</c:v>
                </c:pt>
                <c:pt idx="6">
                  <c:v>2.2884118292882478</c:v>
                </c:pt>
                <c:pt idx="7">
                  <c:v>2.3105756216303912</c:v>
                </c:pt>
                <c:pt idx="8">
                  <c:v>2.3234203038888346</c:v>
                </c:pt>
                <c:pt idx="9">
                  <c:v>2.3324282725668537</c:v>
                </c:pt>
                <c:pt idx="10">
                  <c:v>2.33985265113055</c:v>
                </c:pt>
                <c:pt idx="11">
                  <c:v>2.3466194224857224</c:v>
                </c:pt>
                <c:pt idx="12">
                  <c:v>2.353109152012415</c:v>
                </c:pt>
                <c:pt idx="13">
                  <c:v>2.3594782537807149</c:v>
                </c:pt>
                <c:pt idx="14">
                  <c:v>2.3657910219440588</c:v>
                </c:pt>
                <c:pt idx="15">
                  <c:v>2.3720738919343822</c:v>
                </c:pt>
                <c:pt idx="16">
                  <c:v>2.3783377402896466</c:v>
                </c:pt>
                <c:pt idx="17">
                  <c:v>2.3845870492568171</c:v>
                </c:pt>
                <c:pt idx="18">
                  <c:v>2.3908236731863619</c:v>
                </c:pt>
                <c:pt idx="19">
                  <c:v>2.3970483864146797</c:v>
                </c:pt>
                <c:pt idx="20">
                  <c:v>2.4032615194003473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B1-4F91-BDEC-3D4EB2753C2C}"/>
            </c:ext>
          </c:extLst>
        </c:ser>
        <c:ser>
          <c:idx val="3"/>
          <c:order val="3"/>
          <c:tx>
            <c:v>Land, Umw. stoppt</c:v>
          </c:tx>
          <c:spPr>
            <a:ln w="28575" cap="rnd">
              <a:solidFill>
                <a:schemeClr val="accent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Tabelle1!$CZ$92:$CZ$112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Tabelle1!$DF$92:$DF$112</c:f>
              <c:numCache>
                <c:formatCode>0.00</c:formatCode>
                <c:ptCount val="21"/>
                <c:pt idx="0">
                  <c:v>0.92075891912146957</c:v>
                </c:pt>
                <c:pt idx="1">
                  <c:v>1.1883099369216845</c:v>
                </c:pt>
                <c:pt idx="2">
                  <c:v>1.4939632606639064</c:v>
                </c:pt>
                <c:pt idx="3">
                  <c:v>1.9358227787708846</c:v>
                </c:pt>
                <c:pt idx="4">
                  <c:v>2.3779485289086715</c:v>
                </c:pt>
                <c:pt idx="5">
                  <c:v>2.8374726360495499</c:v>
                </c:pt>
                <c:pt idx="6">
                  <c:v>3.095656116517608</c:v>
                </c:pt>
                <c:pt idx="7">
                  <c:v>3.3474273898362474</c:v>
                </c:pt>
                <c:pt idx="8">
                  <c:v>3.6137211187972915</c:v>
                </c:pt>
                <c:pt idx="9">
                  <c:v>3.9098990090329924</c:v>
                </c:pt>
                <c:pt idx="10">
                  <c:v>4.2514987623335854</c:v>
                </c:pt>
                <c:pt idx="11">
                  <c:v>4.6579355591150478</c:v>
                </c:pt>
                <c:pt idx="12">
                  <c:v>5.1371704588552287</c:v>
                </c:pt>
                <c:pt idx="13">
                  <c:v>5.5509604149593077</c:v>
                </c:pt>
                <c:pt idx="14">
                  <c:v>5.9132835479585903</c:v>
                </c:pt>
                <c:pt idx="15">
                  <c:v>6.2305796826602737</c:v>
                </c:pt>
                <c:pt idx="16">
                  <c:v>6.5084167259582593</c:v>
                </c:pt>
                <c:pt idx="17">
                  <c:v>6.75165855543489</c:v>
                </c:pt>
                <c:pt idx="18">
                  <c:v>6.9645706128650335</c:v>
                </c:pt>
                <c:pt idx="19">
                  <c:v>7.1508984719574871</c:v>
                </c:pt>
                <c:pt idx="20">
                  <c:v>7.313931968925945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B1-4F91-BDEC-3D4EB2753C2C}"/>
            </c:ext>
          </c:extLst>
        </c:ser>
        <c:ser>
          <c:idx val="4"/>
          <c:order val="4"/>
          <c:tx>
            <c:v>Meer, Umw. bleibt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Tabelle1!$CZ$92:$CZ$112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Tabelle1!$DG$92:$DG$112</c:f>
              <c:numCache>
                <c:formatCode>0.00</c:formatCode>
                <c:ptCount val="21"/>
                <c:pt idx="0">
                  <c:v>0.50789833710995325</c:v>
                </c:pt>
                <c:pt idx="1">
                  <c:v>0.61663067218720713</c:v>
                </c:pt>
                <c:pt idx="2">
                  <c:v>0.72064084389112826</c:v>
                </c:pt>
                <c:pt idx="3">
                  <c:v>0.82320695396447252</c:v>
                </c:pt>
                <c:pt idx="4">
                  <c:v>0.92567530347058224</c:v>
                </c:pt>
                <c:pt idx="5">
                  <c:v>1.0285982792955728</c:v>
                </c:pt>
                <c:pt idx="6">
                  <c:v>1.0975566604434586</c:v>
                </c:pt>
                <c:pt idx="7">
                  <c:v>1.1316548025082944</c:v>
                </c:pt>
                <c:pt idx="8">
                  <c:v>1.1514158521366684</c:v>
                </c:pt>
                <c:pt idx="9">
                  <c:v>1.1652742654874675</c:v>
                </c:pt>
                <c:pt idx="10">
                  <c:v>1.1766963863546924</c:v>
                </c:pt>
                <c:pt idx="11">
                  <c:v>1.1871068038241881</c:v>
                </c:pt>
                <c:pt idx="12">
                  <c:v>1.1970910030960233</c:v>
                </c:pt>
                <c:pt idx="13">
                  <c:v>1.2068896212011</c:v>
                </c:pt>
                <c:pt idx="14">
                  <c:v>1.2166015722216292</c:v>
                </c:pt>
                <c:pt idx="15">
                  <c:v>1.2262675260528957</c:v>
                </c:pt>
                <c:pt idx="16">
                  <c:v>1.235904215830226</c:v>
                </c:pt>
                <c:pt idx="17">
                  <c:v>1.2455185373181803</c:v>
                </c:pt>
                <c:pt idx="18">
                  <c:v>1.2551133433636337</c:v>
                </c:pt>
                <c:pt idx="19">
                  <c:v>1.264689825253354</c:v>
                </c:pt>
                <c:pt idx="20">
                  <c:v>1.2742484913851497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B1-4F91-BDEC-3D4EB2753C2C}"/>
            </c:ext>
          </c:extLst>
        </c:ser>
        <c:ser>
          <c:idx val="5"/>
          <c:order val="5"/>
          <c:tx>
            <c:v>Meer, Umw. stoppt</c:v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Tabelle1!$CZ$92:$CZ$112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Tabelle1!$DH$92:$DH$112</c:f>
              <c:numCache>
                <c:formatCode>0.00</c:formatCode>
                <c:ptCount val="21"/>
                <c:pt idx="0">
                  <c:v>0.50789833710995325</c:v>
                </c:pt>
                <c:pt idx="1">
                  <c:v>0.61663067218720713</c:v>
                </c:pt>
                <c:pt idx="2">
                  <c:v>0.72320715323992013</c:v>
                </c:pt>
                <c:pt idx="3">
                  <c:v>0.8798689623764957</c:v>
                </c:pt>
                <c:pt idx="4">
                  <c:v>1.07658974136004</c:v>
                </c:pt>
                <c:pt idx="5">
                  <c:v>1.3094993762871829</c:v>
                </c:pt>
                <c:pt idx="6">
                  <c:v>1.5453594373956661</c:v>
                </c:pt>
                <c:pt idx="7">
                  <c:v>1.7795829391941473</c:v>
                </c:pt>
                <c:pt idx="8">
                  <c:v>2.0374010842426933</c:v>
                </c:pt>
                <c:pt idx="9">
                  <c:v>2.3390539520327955</c:v>
                </c:pt>
                <c:pt idx="10">
                  <c:v>2.7061474634777891</c:v>
                </c:pt>
                <c:pt idx="11">
                  <c:v>3.1664363968489044</c:v>
                </c:pt>
                <c:pt idx="12">
                  <c:v>3.7515836938894247</c:v>
                </c:pt>
                <c:pt idx="13">
                  <c:v>4.3274612486315096</c:v>
                </c:pt>
                <c:pt idx="14">
                  <c:v>4.8353246570299708</c:v>
                </c:pt>
                <c:pt idx="15">
                  <c:v>5.2823703948854295</c:v>
                </c:pt>
                <c:pt idx="16">
                  <c:v>5.6753415608021101</c:v>
                </c:pt>
                <c:pt idx="17">
                  <c:v>6.0204175984868922</c:v>
                </c:pt>
                <c:pt idx="18">
                  <c:v>6.3231876685545805</c:v>
                </c:pt>
                <c:pt idx="19">
                  <c:v>6.5886645346187613</c:v>
                </c:pt>
                <c:pt idx="20">
                  <c:v>6.8213180732117529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B1-4F91-BDEC-3D4EB2753C2C}"/>
            </c:ext>
          </c:extLst>
        </c:ser>
        <c:ser>
          <c:idx val="8"/>
          <c:order val="6"/>
          <c:tx>
            <c:v>Umw., wenn stoppt</c:v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f>Tabelle1!$CZ$92:$CZ$112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Tabelle1!$DK$92:$DK$112</c:f>
              <c:numCache>
                <c:formatCode>0.00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0.98</c:v>
                </c:pt>
                <c:pt idx="3">
                  <c:v>0.88</c:v>
                </c:pt>
                <c:pt idx="4">
                  <c:v>0.78</c:v>
                </c:pt>
                <c:pt idx="5">
                  <c:v>0.68</c:v>
                </c:pt>
                <c:pt idx="6">
                  <c:v>0.57999999999999996</c:v>
                </c:pt>
                <c:pt idx="7">
                  <c:v>0.48</c:v>
                </c:pt>
                <c:pt idx="8">
                  <c:v>0.37999999999999901</c:v>
                </c:pt>
                <c:pt idx="9">
                  <c:v>0.27999999999999903</c:v>
                </c:pt>
                <c:pt idx="10">
                  <c:v>0.17999999999999899</c:v>
                </c:pt>
                <c:pt idx="11">
                  <c:v>7.9999999999999002E-2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DB1-4F91-BDEC-3D4EB2753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7508239"/>
        <c:axId val="905852303"/>
      </c:lineChart>
      <c:catAx>
        <c:axId val="12275082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5852303"/>
        <c:crosses val="autoZero"/>
        <c:auto val="1"/>
        <c:lblAlgn val="ctr"/>
        <c:lblOffset val="100"/>
        <c:noMultiLvlLbl val="0"/>
      </c:catAx>
      <c:valAx>
        <c:axId val="90585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Tempeeraturanstieg  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750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004811898512701"/>
          <c:y val="0.11586890699727927"/>
          <c:w val="0.35768153980752398"/>
          <c:h val="0.710094242728875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Modell 2, 100 m Oberschicht, Start 1950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984656029997779"/>
          <c:y val="0.16247307654391765"/>
          <c:w val="0.6034868462987425"/>
          <c:h val="0.62884390197588436"/>
        </c:manualLayout>
      </c:layout>
      <c:lineChart>
        <c:grouping val="standard"/>
        <c:varyColors val="0"/>
        <c:ser>
          <c:idx val="0"/>
          <c:order val="0"/>
          <c:tx>
            <c:v>Land</c:v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Tabelle1!$J$92:$J$102</c:f>
              <c:numCache>
                <c:formatCode>General</c:formatCode>
                <c:ptCount val="11"/>
                <c:pt idx="0">
                  <c:v>2000</c:v>
                </c:pt>
                <c:pt idx="2">
                  <c:v>2020</c:v>
                </c:pt>
                <c:pt idx="4">
                  <c:v>2040</c:v>
                </c:pt>
                <c:pt idx="6">
                  <c:v>2060</c:v>
                </c:pt>
                <c:pt idx="8">
                  <c:v>2080</c:v>
                </c:pt>
                <c:pt idx="10">
                  <c:v>2100</c:v>
                </c:pt>
              </c:numCache>
            </c:numRef>
          </c:cat>
          <c:val>
            <c:numRef>
              <c:f>Tabelle1!$L$92:$L$102</c:f>
              <c:numCache>
                <c:formatCode>0.00</c:formatCode>
                <c:ptCount val="11"/>
                <c:pt idx="0">
                  <c:v>0.99340543773754708</c:v>
                </c:pt>
                <c:pt idx="1">
                  <c:v>1.2183340989505167</c:v>
                </c:pt>
                <c:pt idx="2">
                  <c:v>1.4455838126565284</c:v>
                </c:pt>
                <c:pt idx="3">
                  <c:v>1.6744225215256752</c:v>
                </c:pt>
                <c:pt idx="4">
                  <c:v>1.9044292186861234</c:v>
                </c:pt>
                <c:pt idx="5">
                  <c:v>2.1353613906559321</c:v>
                </c:pt>
                <c:pt idx="6">
                  <c:v>2.2188631989859888</c:v>
                </c:pt>
                <c:pt idx="7">
                  <c:v>2.2634696063836479</c:v>
                </c:pt>
                <c:pt idx="8">
                  <c:v>2.2916519890042877</c:v>
                </c:pt>
                <c:pt idx="9">
                  <c:v>2.3104004174771728</c:v>
                </c:pt>
                <c:pt idx="10">
                  <c:v>2.3237260365016423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3-426C-B47E-AAD0284FC76D}"/>
            </c:ext>
          </c:extLst>
        </c:ser>
        <c:ser>
          <c:idx val="1"/>
          <c:order val="1"/>
          <c:tx>
            <c:v>Meeresoberfläche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Tabelle1!$J$92:$J$102</c:f>
              <c:numCache>
                <c:formatCode>General</c:formatCode>
                <c:ptCount val="11"/>
                <c:pt idx="0">
                  <c:v>2000</c:v>
                </c:pt>
                <c:pt idx="2">
                  <c:v>2020</c:v>
                </c:pt>
                <c:pt idx="4">
                  <c:v>2040</c:v>
                </c:pt>
                <c:pt idx="6">
                  <c:v>2060</c:v>
                </c:pt>
                <c:pt idx="8">
                  <c:v>2080</c:v>
                </c:pt>
                <c:pt idx="10">
                  <c:v>2100</c:v>
                </c:pt>
              </c:numCache>
            </c:numRef>
          </c:cat>
          <c:val>
            <c:numRef>
              <c:f>Tabelle1!$M$92:$M$102</c:f>
              <c:numCache>
                <c:formatCode>0.00</c:formatCode>
                <c:ptCount val="11"/>
                <c:pt idx="0">
                  <c:v>0.4593083657500725</c:v>
                </c:pt>
                <c:pt idx="1">
                  <c:v>0.59155092146233346</c:v>
                </c:pt>
                <c:pt idx="2">
                  <c:v>0.72736432716388977</c:v>
                </c:pt>
                <c:pt idx="3">
                  <c:v>0.86562234080873135</c:v>
                </c:pt>
                <c:pt idx="4">
                  <c:v>1.0056772595171133</c:v>
                </c:pt>
                <c:pt idx="5">
                  <c:v>1.1471559856245117</c:v>
                </c:pt>
                <c:pt idx="6">
                  <c:v>1.2597895369015213</c:v>
                </c:pt>
                <c:pt idx="7">
                  <c:v>1.3284147790517662</c:v>
                </c:pt>
                <c:pt idx="8">
                  <c:v>1.3717722907758272</c:v>
                </c:pt>
                <c:pt idx="9">
                  <c:v>1.4006160268879582</c:v>
                </c:pt>
                <c:pt idx="10">
                  <c:v>1.4211169792332965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3-426C-B47E-AAD0284FC76D}"/>
            </c:ext>
          </c:extLst>
        </c:ser>
        <c:ser>
          <c:idx val="2"/>
          <c:order val="2"/>
          <c:tx>
            <c:v>Tiefsee</c:v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Tabelle1!$J$92:$J$102</c:f>
              <c:numCache>
                <c:formatCode>General</c:formatCode>
                <c:ptCount val="11"/>
                <c:pt idx="0">
                  <c:v>2000</c:v>
                </c:pt>
                <c:pt idx="2">
                  <c:v>2020</c:v>
                </c:pt>
                <c:pt idx="4">
                  <c:v>2040</c:v>
                </c:pt>
                <c:pt idx="6">
                  <c:v>2060</c:v>
                </c:pt>
                <c:pt idx="8">
                  <c:v>2080</c:v>
                </c:pt>
                <c:pt idx="10">
                  <c:v>2100</c:v>
                </c:pt>
              </c:numCache>
            </c:numRef>
          </c:cat>
          <c:val>
            <c:numRef>
              <c:f>Tabelle1!$N$92:$N$102</c:f>
              <c:numCache>
                <c:formatCode>0.00</c:formatCode>
                <c:ptCount val="11"/>
                <c:pt idx="0">
                  <c:v>9.8408587130942478E-3</c:v>
                </c:pt>
                <c:pt idx="1">
                  <c:v>1.5382186503664252E-2</c:v>
                </c:pt>
                <c:pt idx="2">
                  <c:v>2.2290788333086786E-2</c:v>
                </c:pt>
                <c:pt idx="3">
                  <c:v>3.0582928507632192E-2</c:v>
                </c:pt>
                <c:pt idx="4">
                  <c:v>4.0265772130038721E-2</c:v>
                </c:pt>
                <c:pt idx="5">
                  <c:v>5.1341270755122535E-2</c:v>
                </c:pt>
                <c:pt idx="6">
                  <c:v>6.3683556057705301E-2</c:v>
                </c:pt>
                <c:pt idx="7">
                  <c:v>7.6811929588675984E-2</c:v>
                </c:pt>
                <c:pt idx="8">
                  <c:v>9.0369501266517119E-2</c:v>
                </c:pt>
                <c:pt idx="9">
                  <c:v>0.10415155612900712</c:v>
                </c:pt>
                <c:pt idx="10">
                  <c:v>0.11804070154539151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13-426C-B47E-AAD0284FC76D}"/>
            </c:ext>
          </c:extLst>
        </c:ser>
        <c:ser>
          <c:idx val="3"/>
          <c:order val="3"/>
          <c:tx>
            <c:v>Diff. Land - Meer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Tabelle1!$J$92:$J$102</c:f>
              <c:numCache>
                <c:formatCode>General</c:formatCode>
                <c:ptCount val="11"/>
                <c:pt idx="0">
                  <c:v>2000</c:v>
                </c:pt>
                <c:pt idx="2">
                  <c:v>2020</c:v>
                </c:pt>
                <c:pt idx="4">
                  <c:v>2040</c:v>
                </c:pt>
                <c:pt idx="6">
                  <c:v>2060</c:v>
                </c:pt>
                <c:pt idx="8">
                  <c:v>2080</c:v>
                </c:pt>
                <c:pt idx="10">
                  <c:v>2100</c:v>
                </c:pt>
              </c:numCache>
            </c:numRef>
          </c:cat>
          <c:val>
            <c:numRef>
              <c:f>Tabelle1!$O$92:$O$102</c:f>
              <c:numCache>
                <c:formatCode>0.00</c:formatCode>
                <c:ptCount val="11"/>
                <c:pt idx="0">
                  <c:v>0.53409707198747458</c:v>
                </c:pt>
                <c:pt idx="1">
                  <c:v>0.62678317748818324</c:v>
                </c:pt>
                <c:pt idx="2">
                  <c:v>0.71821948549263859</c:v>
                </c:pt>
                <c:pt idx="3">
                  <c:v>0.80880018071694382</c:v>
                </c:pt>
                <c:pt idx="4">
                  <c:v>0.89875195916901007</c:v>
                </c:pt>
                <c:pt idx="5">
                  <c:v>0.9882054050314204</c:v>
                </c:pt>
                <c:pt idx="6">
                  <c:v>0.95907366208446754</c:v>
                </c:pt>
                <c:pt idx="7">
                  <c:v>0.93505482733188172</c:v>
                </c:pt>
                <c:pt idx="8">
                  <c:v>0.9198796982284605</c:v>
                </c:pt>
                <c:pt idx="9">
                  <c:v>0.90978439058921468</c:v>
                </c:pt>
                <c:pt idx="10">
                  <c:v>0.90260905726834584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13-426C-B47E-AAD0284FC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930560"/>
        <c:axId val="474807712"/>
      </c:lineChart>
      <c:catAx>
        <c:axId val="585930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4807712"/>
        <c:crosses val="autoZero"/>
        <c:auto val="1"/>
        <c:lblAlgn val="ctr"/>
        <c:lblOffset val="100"/>
        <c:noMultiLvlLbl val="0"/>
      </c:catAx>
      <c:valAx>
        <c:axId val="47480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Temperaturerhöhung</a:t>
                </a:r>
                <a:r>
                  <a:rPr lang="de-DE" baseline="0"/>
                  <a:t> °c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8.3742337356335732E-3"/>
              <c:y val="0.191655356480927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593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055555555555551"/>
          <c:y val="0.30613371245261012"/>
          <c:w val="0.26666666666666666"/>
          <c:h val="0.47627369495479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Modell 3,</a:t>
            </a:r>
            <a:r>
              <a:rPr lang="de-DE" baseline="0"/>
              <a:t> 25 m Oberschicht, Start 1950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381714785651795"/>
          <c:y val="0.17171296296296296"/>
          <c:w val="0.58951618547681539"/>
          <c:h val="0.71382573557084816"/>
        </c:manualLayout>
      </c:layout>
      <c:lineChart>
        <c:grouping val="standard"/>
        <c:varyColors val="0"/>
        <c:ser>
          <c:idx val="0"/>
          <c:order val="0"/>
          <c:tx>
            <c:v>Land</c:v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Tabelle1!$R$92:$R$102</c:f>
              <c:numCache>
                <c:formatCode>General</c:formatCode>
                <c:ptCount val="11"/>
                <c:pt idx="0">
                  <c:v>2000</c:v>
                </c:pt>
                <c:pt idx="2">
                  <c:v>2020</c:v>
                </c:pt>
                <c:pt idx="4">
                  <c:v>2040</c:v>
                </c:pt>
                <c:pt idx="6">
                  <c:v>2060</c:v>
                </c:pt>
                <c:pt idx="8">
                  <c:v>2080</c:v>
                </c:pt>
                <c:pt idx="10">
                  <c:v>2100</c:v>
                </c:pt>
              </c:numCache>
            </c:numRef>
          </c:cat>
          <c:val>
            <c:numRef>
              <c:f>Tabelle1!$T$92:$T$102</c:f>
              <c:numCache>
                <c:formatCode>0.00</c:formatCode>
                <c:ptCount val="11"/>
                <c:pt idx="0">
                  <c:v>1.0190669247473245</c:v>
                </c:pt>
                <c:pt idx="1">
                  <c:v>1.2304459959986049</c:v>
                </c:pt>
                <c:pt idx="2">
                  <c:v>1.4424098542219073</c:v>
                </c:pt>
                <c:pt idx="3">
                  <c:v>1.6549562073611779</c:v>
                </c:pt>
                <c:pt idx="4">
                  <c:v>1.8680831692192124</c:v>
                </c:pt>
                <c:pt idx="5">
                  <c:v>2.0817889065357691</c:v>
                </c:pt>
                <c:pt idx="6">
                  <c:v>2.128074026081455</c:v>
                </c:pt>
                <c:pt idx="7">
                  <c:v>2.1375004413968748</c:v>
                </c:pt>
                <c:pt idx="8">
                  <c:v>2.1437780111951428</c:v>
                </c:pt>
                <c:pt idx="9">
                  <c:v>2.1496680655400984</c:v>
                </c:pt>
                <c:pt idx="10">
                  <c:v>2.1554962255256354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7-43DA-8422-CDD89581D743}"/>
            </c:ext>
          </c:extLst>
        </c:ser>
        <c:ser>
          <c:idx val="1"/>
          <c:order val="1"/>
          <c:tx>
            <c:v>Meeresoberfläche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Tabelle1!$R$92:$R$102</c:f>
              <c:numCache>
                <c:formatCode>General</c:formatCode>
                <c:ptCount val="11"/>
                <c:pt idx="0">
                  <c:v>2000</c:v>
                </c:pt>
                <c:pt idx="2">
                  <c:v>2020</c:v>
                </c:pt>
                <c:pt idx="4">
                  <c:v>2040</c:v>
                </c:pt>
                <c:pt idx="6">
                  <c:v>2060</c:v>
                </c:pt>
                <c:pt idx="8">
                  <c:v>2080</c:v>
                </c:pt>
                <c:pt idx="10">
                  <c:v>2100</c:v>
                </c:pt>
              </c:numCache>
            </c:numRef>
          </c:cat>
          <c:val>
            <c:numRef>
              <c:f>Tabelle1!$U$92:$U$102</c:f>
              <c:numCache>
                <c:formatCode>0.00</c:formatCode>
                <c:ptCount val="11"/>
                <c:pt idx="0">
                  <c:v>0.49878757653434552</c:v>
                </c:pt>
                <c:pt idx="1">
                  <c:v>0.61018460922862328</c:v>
                </c:pt>
                <c:pt idx="2">
                  <c:v>0.72248131418754957</c:v>
                </c:pt>
                <c:pt idx="3">
                  <c:v>0.83567416517104309</c:v>
                </c:pt>
                <c:pt idx="4">
                  <c:v>0.94976026033725003</c:v>
                </c:pt>
                <c:pt idx="5">
                  <c:v>1.0647367792857989</c:v>
                </c:pt>
                <c:pt idx="6">
                  <c:v>1.120113886279162</c:v>
                </c:pt>
                <c:pt idx="7">
                  <c:v>1.1346160636874993</c:v>
                </c:pt>
                <c:pt idx="8">
                  <c:v>1.1442738633771428</c:v>
                </c:pt>
                <c:pt idx="9">
                  <c:v>1.1533354854463054</c:v>
                </c:pt>
                <c:pt idx="10">
                  <c:v>1.1623018854240543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7-43DA-8422-CDD89581D743}"/>
            </c:ext>
          </c:extLst>
        </c:ser>
        <c:ser>
          <c:idx val="2"/>
          <c:order val="2"/>
          <c:tx>
            <c:v>Tiefsee</c:v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Tabelle1!$R$92:$R$102</c:f>
              <c:numCache>
                <c:formatCode>General</c:formatCode>
                <c:ptCount val="11"/>
                <c:pt idx="0">
                  <c:v>2000</c:v>
                </c:pt>
                <c:pt idx="2">
                  <c:v>2020</c:v>
                </c:pt>
                <c:pt idx="4">
                  <c:v>2040</c:v>
                </c:pt>
                <c:pt idx="6">
                  <c:v>2060</c:v>
                </c:pt>
                <c:pt idx="8">
                  <c:v>2080</c:v>
                </c:pt>
                <c:pt idx="10">
                  <c:v>2100</c:v>
                </c:pt>
              </c:numCache>
            </c:numRef>
          </c:cat>
          <c:val>
            <c:numRef>
              <c:f>Tabelle1!$V$92:$V$102</c:f>
              <c:numCache>
                <c:formatCode>0.00</c:formatCode>
                <c:ptCount val="11"/>
                <c:pt idx="0">
                  <c:v>1.3483545364356387E-2</c:v>
                </c:pt>
                <c:pt idx="1">
                  <c:v>1.9851518934375444E-2</c:v>
                </c:pt>
                <c:pt idx="2">
                  <c:v>2.7448863335544891E-2</c:v>
                </c:pt>
                <c:pt idx="3">
                  <c:v>3.6271713593679693E-2</c:v>
                </c:pt>
                <c:pt idx="4">
                  <c:v>4.6316213864527597E-2</c:v>
                </c:pt>
                <c:pt idx="5">
                  <c:v>5.7578520079402687E-2</c:v>
                </c:pt>
                <c:pt idx="6">
                  <c:v>6.9755883064025234E-2</c:v>
                </c:pt>
                <c:pt idx="7">
                  <c:v>8.2096129461467035E-2</c:v>
                </c:pt>
                <c:pt idx="8">
                  <c:v>9.4421267620058327E-2</c:v>
                </c:pt>
                <c:pt idx="9">
                  <c:v>0.10671041970624638</c:v>
                </c:pt>
                <c:pt idx="10">
                  <c:v>0.11896123178518193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97-43DA-8422-CDD89581D743}"/>
            </c:ext>
          </c:extLst>
        </c:ser>
        <c:ser>
          <c:idx val="3"/>
          <c:order val="3"/>
          <c:tx>
            <c:v>Diff. Land - Meer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Tabelle1!$R$92:$R$102</c:f>
              <c:numCache>
                <c:formatCode>General</c:formatCode>
                <c:ptCount val="11"/>
                <c:pt idx="0">
                  <c:v>2000</c:v>
                </c:pt>
                <c:pt idx="2">
                  <c:v>2020</c:v>
                </c:pt>
                <c:pt idx="4">
                  <c:v>2040</c:v>
                </c:pt>
                <c:pt idx="6">
                  <c:v>2060</c:v>
                </c:pt>
                <c:pt idx="8">
                  <c:v>2080</c:v>
                </c:pt>
                <c:pt idx="10">
                  <c:v>2100</c:v>
                </c:pt>
              </c:numCache>
            </c:numRef>
          </c:cat>
          <c:val>
            <c:numRef>
              <c:f>Tabelle1!$W$92:$W$102</c:f>
              <c:numCache>
                <c:formatCode>0.00</c:formatCode>
                <c:ptCount val="11"/>
                <c:pt idx="0">
                  <c:v>0.52027934821297905</c:v>
                </c:pt>
                <c:pt idx="1">
                  <c:v>0.62026138676998166</c:v>
                </c:pt>
                <c:pt idx="2">
                  <c:v>0.71992854003435769</c:v>
                </c:pt>
                <c:pt idx="3">
                  <c:v>0.81928204219013478</c:v>
                </c:pt>
                <c:pt idx="4">
                  <c:v>0.91832290888196233</c:v>
                </c:pt>
                <c:pt idx="5">
                  <c:v>1.0170521272499702</c:v>
                </c:pt>
                <c:pt idx="6">
                  <c:v>1.007960139802293</c:v>
                </c:pt>
                <c:pt idx="7">
                  <c:v>1.0028843777093754</c:v>
                </c:pt>
                <c:pt idx="8">
                  <c:v>0.99950414781800001</c:v>
                </c:pt>
                <c:pt idx="9">
                  <c:v>0.996332580093793</c:v>
                </c:pt>
                <c:pt idx="10">
                  <c:v>0.99319434010158103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97-43DA-8422-CDD89581D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2897936"/>
        <c:axId val="591674544"/>
      </c:lineChart>
      <c:catAx>
        <c:axId val="64289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1674544"/>
        <c:crosses val="autoZero"/>
        <c:auto val="1"/>
        <c:lblAlgn val="ctr"/>
        <c:lblOffset val="100"/>
        <c:noMultiLvlLbl val="0"/>
      </c:catAx>
      <c:valAx>
        <c:axId val="59167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Temperaturerhöhung 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289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611111111111116"/>
          <c:y val="0.30150408282298047"/>
          <c:w val="0.25"/>
          <c:h val="0.439236657917760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Modell 4, doppelte</a:t>
            </a:r>
            <a:r>
              <a:rPr lang="de-DE" baseline="0"/>
              <a:t> Umwälzrate</a:t>
            </a:r>
            <a:r>
              <a:rPr lang="de-DE"/>
              <a:t>, Start 1950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103937007874015"/>
          <c:y val="0.17171296296296296"/>
          <c:w val="0.58118285214348209"/>
          <c:h val="0.69509565517248617"/>
        </c:manualLayout>
      </c:layout>
      <c:lineChart>
        <c:grouping val="standard"/>
        <c:varyColors val="0"/>
        <c:ser>
          <c:idx val="0"/>
          <c:order val="0"/>
          <c:tx>
            <c:v>Land</c:v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Tabelle1!$Z$92:$Z$102</c:f>
              <c:numCache>
                <c:formatCode>General</c:formatCode>
                <c:ptCount val="11"/>
                <c:pt idx="0">
                  <c:v>2000</c:v>
                </c:pt>
                <c:pt idx="2">
                  <c:v>2020</c:v>
                </c:pt>
                <c:pt idx="4">
                  <c:v>2040</c:v>
                </c:pt>
                <c:pt idx="6">
                  <c:v>2060</c:v>
                </c:pt>
                <c:pt idx="8">
                  <c:v>2080</c:v>
                </c:pt>
                <c:pt idx="10">
                  <c:v>2100</c:v>
                </c:pt>
              </c:numCache>
            </c:numRef>
          </c:cat>
          <c:val>
            <c:numRef>
              <c:f>Tabelle1!$AB$92:$AB$102</c:f>
              <c:numCache>
                <c:formatCode>0.00</c:formatCode>
                <c:ptCount val="11"/>
                <c:pt idx="0">
                  <c:v>1.0167408170421792</c:v>
                </c:pt>
                <c:pt idx="1">
                  <c:v>1.2292096526868095</c:v>
                </c:pt>
                <c:pt idx="2">
                  <c:v>1.4428176474011736</c:v>
                </c:pt>
                <c:pt idx="3">
                  <c:v>1.6575573142464144</c:v>
                </c:pt>
                <c:pt idx="4">
                  <c:v>1.8734216177839937</c:v>
                </c:pt>
                <c:pt idx="5">
                  <c:v>2.0904036142493663</c:v>
                </c:pt>
                <c:pt idx="6">
                  <c:v>2.1414880339503073</c:v>
                </c:pt>
                <c:pt idx="7">
                  <c:v>2.1564156186963452</c:v>
                </c:pt>
                <c:pt idx="8">
                  <c:v>2.1682001588843534</c:v>
                </c:pt>
                <c:pt idx="9">
                  <c:v>2.1795486138987741</c:v>
                </c:pt>
                <c:pt idx="10">
                  <c:v>2.1907837839358271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6-4E41-812A-B1B17C99784E}"/>
            </c:ext>
          </c:extLst>
        </c:ser>
        <c:ser>
          <c:idx val="1"/>
          <c:order val="1"/>
          <c:tx>
            <c:v>Meeresoberfläche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Tabelle1!$Z$92:$Z$102</c:f>
              <c:numCache>
                <c:formatCode>General</c:formatCode>
                <c:ptCount val="11"/>
                <c:pt idx="0">
                  <c:v>2000</c:v>
                </c:pt>
                <c:pt idx="2">
                  <c:v>2020</c:v>
                </c:pt>
                <c:pt idx="4">
                  <c:v>2040</c:v>
                </c:pt>
                <c:pt idx="6">
                  <c:v>2060</c:v>
                </c:pt>
                <c:pt idx="8">
                  <c:v>2080</c:v>
                </c:pt>
                <c:pt idx="10">
                  <c:v>2100</c:v>
                </c:pt>
              </c:numCache>
            </c:numRef>
          </c:cat>
          <c:val>
            <c:numRef>
              <c:f>Tabelle1!$AC$92:$AC$102</c:f>
              <c:numCache>
                <c:formatCode>0.00</c:formatCode>
                <c:ptCount val="11"/>
                <c:pt idx="0">
                  <c:v>0.49520894929566051</c:v>
                </c:pt>
                <c:pt idx="1">
                  <c:v>0.60828254259509174</c:v>
                </c:pt>
                <c:pt idx="2">
                  <c:v>0.72310868830949793</c:v>
                </c:pt>
                <c:pt idx="3">
                  <c:v>0.83967586807140726</c:v>
                </c:pt>
                <c:pt idx="4">
                  <c:v>0.95797325812922152</c:v>
                </c:pt>
                <c:pt idx="5">
                  <c:v>1.0779901757682557</c:v>
                </c:pt>
                <c:pt idx="6">
                  <c:v>1.1407508214620112</c:v>
                </c:pt>
                <c:pt idx="7">
                  <c:v>1.163716336455916</c:v>
                </c:pt>
                <c:pt idx="8">
                  <c:v>1.1818463982836205</c:v>
                </c:pt>
                <c:pt idx="9">
                  <c:v>1.1993055598442677</c:v>
                </c:pt>
                <c:pt idx="10">
                  <c:v>1.2165904368243496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6-4E41-812A-B1B17C99784E}"/>
            </c:ext>
          </c:extLst>
        </c:ser>
        <c:ser>
          <c:idx val="2"/>
          <c:order val="2"/>
          <c:tx>
            <c:v>Tiefsee</c:v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Tabelle1!$Z$92:$Z$102</c:f>
              <c:numCache>
                <c:formatCode>General</c:formatCode>
                <c:ptCount val="11"/>
                <c:pt idx="0">
                  <c:v>2000</c:v>
                </c:pt>
                <c:pt idx="2">
                  <c:v>2020</c:v>
                </c:pt>
                <c:pt idx="4">
                  <c:v>2040</c:v>
                </c:pt>
                <c:pt idx="6">
                  <c:v>2060</c:v>
                </c:pt>
                <c:pt idx="8">
                  <c:v>2080</c:v>
                </c:pt>
                <c:pt idx="10">
                  <c:v>2100</c:v>
                </c:pt>
              </c:numCache>
            </c:numRef>
          </c:cat>
          <c:val>
            <c:numRef>
              <c:f>Tabelle1!$AD$92:$AD$102</c:f>
              <c:numCache>
                <c:formatCode>0.00</c:formatCode>
                <c:ptCount val="11"/>
                <c:pt idx="0">
                  <c:v>2.6324075687301787E-2</c:v>
                </c:pt>
                <c:pt idx="1">
                  <c:v>3.872322903243311E-2</c:v>
                </c:pt>
                <c:pt idx="2">
                  <c:v>5.349512582498038E-2</c:v>
                </c:pt>
                <c:pt idx="3">
                  <c:v>7.0625137106692021E-2</c:v>
                </c:pt>
                <c:pt idx="4">
                  <c:v>9.0098717874860595E-2</c:v>
                </c:pt>
                <c:pt idx="5">
                  <c:v>0.11190141209829127</c:v>
                </c:pt>
                <c:pt idx="6">
                  <c:v>0.13543416078096845</c:v>
                </c:pt>
                <c:pt idx="7">
                  <c:v>0.15921876366171422</c:v>
                </c:pt>
                <c:pt idx="8">
                  <c:v>0.18290394041579644</c:v>
                </c:pt>
                <c:pt idx="9">
                  <c:v>0.20644864922610759</c:v>
                </c:pt>
                <c:pt idx="10">
                  <c:v>0.22984879511701653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6-4E41-812A-B1B17C99784E}"/>
            </c:ext>
          </c:extLst>
        </c:ser>
        <c:ser>
          <c:idx val="3"/>
          <c:order val="3"/>
          <c:tx>
            <c:v>Diff. Land - Meer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Tabelle1!$Z$92:$Z$102</c:f>
              <c:numCache>
                <c:formatCode>General</c:formatCode>
                <c:ptCount val="11"/>
                <c:pt idx="0">
                  <c:v>2000</c:v>
                </c:pt>
                <c:pt idx="2">
                  <c:v>2020</c:v>
                </c:pt>
                <c:pt idx="4">
                  <c:v>2040</c:v>
                </c:pt>
                <c:pt idx="6">
                  <c:v>2060</c:v>
                </c:pt>
                <c:pt idx="8">
                  <c:v>2080</c:v>
                </c:pt>
                <c:pt idx="10">
                  <c:v>2100</c:v>
                </c:pt>
              </c:numCache>
            </c:numRef>
          </c:cat>
          <c:val>
            <c:numRef>
              <c:f>Tabelle1!$AE$92:$AE$102</c:f>
              <c:numCache>
                <c:formatCode>0.00</c:formatCode>
                <c:ptCount val="11"/>
                <c:pt idx="0">
                  <c:v>0.52153186774651872</c:v>
                </c:pt>
                <c:pt idx="1">
                  <c:v>0.62092711009171775</c:v>
                </c:pt>
                <c:pt idx="2">
                  <c:v>0.71970895909167565</c:v>
                </c:pt>
                <c:pt idx="3">
                  <c:v>0.81788144617500713</c:v>
                </c:pt>
                <c:pt idx="4">
                  <c:v>0.91544835965477223</c:v>
                </c:pt>
                <c:pt idx="5">
                  <c:v>1.0124134384811105</c:v>
                </c:pt>
                <c:pt idx="6">
                  <c:v>1.0007372124882961</c:v>
                </c:pt>
                <c:pt idx="7">
                  <c:v>0.99269928224042925</c:v>
                </c:pt>
                <c:pt idx="8">
                  <c:v>0.98635376060073288</c:v>
                </c:pt>
                <c:pt idx="9">
                  <c:v>0.9802430540545064</c:v>
                </c:pt>
                <c:pt idx="10">
                  <c:v>0.97419334711147743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6-4E41-812A-B1B17C997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776592"/>
        <c:axId val="474809632"/>
      </c:lineChart>
      <c:catAx>
        <c:axId val="587776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4809632"/>
        <c:crosses val="autoZero"/>
        <c:auto val="1"/>
        <c:lblAlgn val="ctr"/>
        <c:lblOffset val="100"/>
        <c:noMultiLvlLbl val="0"/>
      </c:catAx>
      <c:valAx>
        <c:axId val="47480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Temperaturerhöhung 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777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666666666666667"/>
          <c:y val="0.25983741615631378"/>
          <c:w val="0.26944444444444443"/>
          <c:h val="0.471644065325167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Modell 5, halbe Umwälzrate, Start 1950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826159230096238"/>
          <c:y val="0.17171296296296296"/>
          <c:w val="0.58951618547681539"/>
          <c:h val="0.61498432487605714"/>
        </c:manualLayout>
      </c:layout>
      <c:lineChart>
        <c:grouping val="standard"/>
        <c:varyColors val="0"/>
        <c:ser>
          <c:idx val="0"/>
          <c:order val="0"/>
          <c:tx>
            <c:v>Land</c:v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Tabelle1!$AH$92:$AH$102</c:f>
              <c:numCache>
                <c:formatCode>General</c:formatCode>
                <c:ptCount val="11"/>
                <c:pt idx="0">
                  <c:v>2000</c:v>
                </c:pt>
                <c:pt idx="2">
                  <c:v>2020</c:v>
                </c:pt>
                <c:pt idx="4">
                  <c:v>2040</c:v>
                </c:pt>
                <c:pt idx="6">
                  <c:v>2060</c:v>
                </c:pt>
                <c:pt idx="8">
                  <c:v>2080</c:v>
                </c:pt>
                <c:pt idx="10">
                  <c:v>2100</c:v>
                </c:pt>
              </c:numCache>
            </c:numRef>
          </c:cat>
          <c:val>
            <c:numRef>
              <c:f>Tabelle1!$AJ$92:$AJ$102</c:f>
              <c:numCache>
                <c:formatCode>0.00</c:formatCode>
                <c:ptCount val="11"/>
                <c:pt idx="0">
                  <c:v>0.99415880140314805</c:v>
                </c:pt>
                <c:pt idx="1">
                  <c:v>1.2187973378838044</c:v>
                </c:pt>
                <c:pt idx="2">
                  <c:v>1.4454989028242775</c:v>
                </c:pt>
                <c:pt idx="3">
                  <c:v>1.673515397189544</c:v>
                </c:pt>
                <c:pt idx="4">
                  <c:v>1.9024163624909196</c:v>
                </c:pt>
                <c:pt idx="5">
                  <c:v>2.1319540135432127</c:v>
                </c:pt>
                <c:pt idx="6">
                  <c:v>2.2136389280095803</c:v>
                </c:pt>
                <c:pt idx="7">
                  <c:v>2.2559933990060488</c:v>
                </c:pt>
                <c:pt idx="8">
                  <c:v>2.281644573018121</c:v>
                </c:pt>
                <c:pt idx="9">
                  <c:v>2.2976874620253254</c:v>
                </c:pt>
                <c:pt idx="10">
                  <c:v>2.3082023626406594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4-45A0-89AF-409DC3EDD151}"/>
            </c:ext>
          </c:extLst>
        </c:ser>
        <c:ser>
          <c:idx val="1"/>
          <c:order val="1"/>
          <c:tx>
            <c:v>Meeresoberfläche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Tabelle1!$AH$92:$AH$102</c:f>
              <c:numCache>
                <c:formatCode>General</c:formatCode>
                <c:ptCount val="11"/>
                <c:pt idx="0">
                  <c:v>2000</c:v>
                </c:pt>
                <c:pt idx="2">
                  <c:v>2020</c:v>
                </c:pt>
                <c:pt idx="4">
                  <c:v>2040</c:v>
                </c:pt>
                <c:pt idx="6">
                  <c:v>2060</c:v>
                </c:pt>
                <c:pt idx="8">
                  <c:v>2080</c:v>
                </c:pt>
                <c:pt idx="10">
                  <c:v>2100</c:v>
                </c:pt>
              </c:numCache>
            </c:numRef>
          </c:cat>
          <c:val>
            <c:numRef>
              <c:f>Tabelle1!$AK$92:$AK$102</c:f>
              <c:numCache>
                <c:formatCode>0.00</c:formatCode>
                <c:ptCount val="11"/>
                <c:pt idx="0">
                  <c:v>0.46046738677407406</c:v>
                </c:pt>
                <c:pt idx="1">
                  <c:v>0.59226359674431472</c:v>
                </c:pt>
                <c:pt idx="2">
                  <c:v>0.72723369665273463</c:v>
                </c:pt>
                <c:pt idx="3">
                  <c:v>0.86422676490699069</c:v>
                </c:pt>
                <c:pt idx="4">
                  <c:v>1.0025805576783378</c:v>
                </c:pt>
                <c:pt idx="5">
                  <c:v>1.1419138669895581</c:v>
                </c:pt>
                <c:pt idx="6">
                  <c:v>1.2517521969378158</c:v>
                </c:pt>
                <c:pt idx="7">
                  <c:v>1.3169129215477677</c:v>
                </c:pt>
                <c:pt idx="8">
                  <c:v>1.3563762661817249</c:v>
                </c:pt>
                <c:pt idx="9">
                  <c:v>1.3810576338851157</c:v>
                </c:pt>
                <c:pt idx="10">
                  <c:v>1.3972344040625531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4-45A0-89AF-409DC3EDD151}"/>
            </c:ext>
          </c:extLst>
        </c:ser>
        <c:ser>
          <c:idx val="2"/>
          <c:order val="2"/>
          <c:tx>
            <c:v>Tiefsee</c:v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Tabelle1!$AH$92:$AH$102</c:f>
              <c:numCache>
                <c:formatCode>General</c:formatCode>
                <c:ptCount val="11"/>
                <c:pt idx="0">
                  <c:v>2000</c:v>
                </c:pt>
                <c:pt idx="2">
                  <c:v>2020</c:v>
                </c:pt>
                <c:pt idx="4">
                  <c:v>2040</c:v>
                </c:pt>
                <c:pt idx="6">
                  <c:v>2060</c:v>
                </c:pt>
                <c:pt idx="8">
                  <c:v>2080</c:v>
                </c:pt>
                <c:pt idx="10">
                  <c:v>2100</c:v>
                </c:pt>
              </c:numCache>
            </c:numRef>
          </c:cat>
          <c:val>
            <c:numRef>
              <c:f>Tabelle1!$AL$92:$AL$102</c:f>
              <c:numCache>
                <c:formatCode>0.00</c:formatCode>
                <c:ptCount val="11"/>
                <c:pt idx="0">
                  <c:v>4.9048201971024644E-3</c:v>
                </c:pt>
                <c:pt idx="1">
                  <c:v>7.6725102466201588E-3</c:v>
                </c:pt>
                <c:pt idx="2">
                  <c:v>1.1126634882546728E-2</c:v>
                </c:pt>
                <c:pt idx="3">
                  <c:v>1.5276642487221721E-2</c:v>
                </c:pt>
                <c:pt idx="4">
                  <c:v>2.0127423324869022E-2</c:v>
                </c:pt>
                <c:pt idx="5">
                  <c:v>2.5681247298204101E-2</c:v>
                </c:pt>
                <c:pt idx="6">
                  <c:v>3.1876872257704997E-2</c:v>
                </c:pt>
                <c:pt idx="7">
                  <c:v>3.8476407376802031E-2</c:v>
                </c:pt>
                <c:pt idx="8">
                  <c:v>4.530274846032966E-2</c:v>
                </c:pt>
                <c:pt idx="9">
                  <c:v>5.2254053998321108E-2</c:v>
                </c:pt>
                <c:pt idx="10">
                  <c:v>5.9271765513551261E-2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34-45A0-89AF-409DC3EDD151}"/>
            </c:ext>
          </c:extLst>
        </c:ser>
        <c:ser>
          <c:idx val="3"/>
          <c:order val="3"/>
          <c:tx>
            <c:v>Diff. Land - Meer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Tabelle1!$AH$92:$AH$102</c:f>
              <c:numCache>
                <c:formatCode>General</c:formatCode>
                <c:ptCount val="11"/>
                <c:pt idx="0">
                  <c:v>2000</c:v>
                </c:pt>
                <c:pt idx="2">
                  <c:v>2020</c:v>
                </c:pt>
                <c:pt idx="4">
                  <c:v>2040</c:v>
                </c:pt>
                <c:pt idx="6">
                  <c:v>2060</c:v>
                </c:pt>
                <c:pt idx="8">
                  <c:v>2080</c:v>
                </c:pt>
                <c:pt idx="10">
                  <c:v>2100</c:v>
                </c:pt>
              </c:numCache>
            </c:numRef>
          </c:cat>
          <c:val>
            <c:numRef>
              <c:f>Tabelle1!$AM$92:$AM$102</c:f>
              <c:numCache>
                <c:formatCode>0.00</c:formatCode>
                <c:ptCount val="11"/>
                <c:pt idx="0">
                  <c:v>0.53369141462907399</c:v>
                </c:pt>
                <c:pt idx="1">
                  <c:v>0.62653374113948967</c:v>
                </c:pt>
                <c:pt idx="2">
                  <c:v>0.71826520617154288</c:v>
                </c:pt>
                <c:pt idx="3">
                  <c:v>0.80928863228255332</c:v>
                </c:pt>
                <c:pt idx="4">
                  <c:v>0.89983580481258185</c:v>
                </c:pt>
                <c:pt idx="5">
                  <c:v>0.99004014655365458</c:v>
                </c:pt>
                <c:pt idx="6">
                  <c:v>0.96188673107176448</c:v>
                </c:pt>
                <c:pt idx="7">
                  <c:v>0.93908047745828105</c:v>
                </c:pt>
                <c:pt idx="8">
                  <c:v>0.92526830683639605</c:v>
                </c:pt>
                <c:pt idx="9">
                  <c:v>0.91662982814020966</c:v>
                </c:pt>
                <c:pt idx="10">
                  <c:v>0.91096795857810631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34-45A0-89AF-409DC3EDD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100384"/>
        <c:axId val="474807232"/>
      </c:lineChart>
      <c:catAx>
        <c:axId val="599100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4807232"/>
        <c:crosses val="autoZero"/>
        <c:auto val="1"/>
        <c:lblAlgn val="ctr"/>
        <c:lblOffset val="100"/>
        <c:noMultiLvlLbl val="0"/>
      </c:catAx>
      <c:valAx>
        <c:axId val="47480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Temperaturerhöhung</a:t>
                </a:r>
                <a:r>
                  <a:rPr lang="de-DE" baseline="0"/>
                  <a:t> °C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2.443044619422572E-2"/>
              <c:y val="0.236438830562846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910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111111111111114"/>
          <c:y val="0.25983741615631373"/>
          <c:w val="0.28333333333333333"/>
          <c:h val="0.467014435695538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3372423496266"/>
          <c:y val="5.3742589673120657E-2"/>
          <c:w val="0.46526703381806456"/>
          <c:h val="0.76217556354849858"/>
        </c:manualLayout>
      </c:layout>
      <c:lineChart>
        <c:grouping val="standard"/>
        <c:varyColors val="0"/>
        <c:ser>
          <c:idx val="0"/>
          <c:order val="0"/>
          <c:tx>
            <c:v> Endtemp., Umw. bleibt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Tabelle1!$AY$92:$AY$107</c:f>
              <c:numCache>
                <c:formatCode>General</c:formatCode>
                <c:ptCount val="16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</c:numCache>
            </c:numRef>
          </c:cat>
          <c:val>
            <c:numRef>
              <c:f>Tabelle1!$BB$92:$BB$107</c:f>
              <c:numCache>
                <c:formatCode>0.00</c:formatCode>
                <c:ptCount val="16"/>
                <c:pt idx="0">
                  <c:v>1.6875</c:v>
                </c:pt>
                <c:pt idx="1">
                  <c:v>2.25</c:v>
                </c:pt>
                <c:pt idx="2">
                  <c:v>2.8125</c:v>
                </c:pt>
                <c:pt idx="3">
                  <c:v>3.375</c:v>
                </c:pt>
                <c:pt idx="4">
                  <c:v>3.9375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D-4B36-8573-CC2DB65637C4}"/>
            </c:ext>
          </c:extLst>
        </c:ser>
        <c:ser>
          <c:idx val="1"/>
          <c:order val="1"/>
          <c:tx>
            <c:v> Endtemp., Umw. stoppt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Tabelle1!$AY$92:$AY$107</c:f>
              <c:numCache>
                <c:formatCode>General</c:formatCode>
                <c:ptCount val="16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</c:numCache>
            </c:numRef>
          </c:cat>
          <c:val>
            <c:numRef>
              <c:f>Tabelle1!$BC$92:$BC$107</c:f>
              <c:numCache>
                <c:formatCode>0.00</c:formatCode>
                <c:ptCount val="16"/>
                <c:pt idx="0">
                  <c:v>1.6875</c:v>
                </c:pt>
                <c:pt idx="1">
                  <c:v>2.25</c:v>
                </c:pt>
                <c:pt idx="2">
                  <c:v>2.9077053623552764</c:v>
                </c:pt>
                <c:pt idx="3">
                  <c:v>3.748955975532104</c:v>
                </c:pt>
                <c:pt idx="4">
                  <c:v>4.4819811108992758</c:v>
                </c:pt>
                <c:pt idx="5">
                  <c:v>5.1876799594822272</c:v>
                </c:pt>
                <c:pt idx="6">
                  <c:v>5.2991974840049094</c:v>
                </c:pt>
                <c:pt idx="7">
                  <c:v>5.383110725226425</c:v>
                </c:pt>
                <c:pt idx="8">
                  <c:v>5.4598491061098526</c:v>
                </c:pt>
                <c:pt idx="9">
                  <c:v>5.5376796508832147</c:v>
                </c:pt>
                <c:pt idx="10">
                  <c:v>5.6209920043711215</c:v>
                </c:pt>
                <c:pt idx="11">
                  <c:v>5.7129869521290022</c:v>
                </c:pt>
                <c:pt idx="12">
                  <c:v>5.8162272366551102</c:v>
                </c:pt>
                <c:pt idx="13">
                  <c:v>5.9027825301999046</c:v>
                </c:pt>
                <c:pt idx="14">
                  <c:v>5.9643259848070453</c:v>
                </c:pt>
                <c:pt idx="15">
                  <c:v>6.0087032304309256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D-4B36-8573-CC2DB65637C4}"/>
            </c:ext>
          </c:extLst>
        </c:ser>
        <c:ser>
          <c:idx val="2"/>
          <c:order val="2"/>
          <c:tx>
            <c:v> Land, Umwälzung bleibt</c:v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Tabelle1!$AY$92:$AY$107</c:f>
              <c:numCache>
                <c:formatCode>General</c:formatCode>
                <c:ptCount val="16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</c:numCache>
            </c:numRef>
          </c:cat>
          <c:val>
            <c:numRef>
              <c:f>Tabelle1!$BD$92:$BD$107</c:f>
              <c:numCache>
                <c:formatCode>0.00</c:formatCode>
                <c:ptCount val="16"/>
                <c:pt idx="0">
                  <c:v>0.83909999999999996</c:v>
                </c:pt>
                <c:pt idx="1">
                  <c:v>1.1496</c:v>
                </c:pt>
                <c:pt idx="2">
                  <c:v>1.4626999999999999</c:v>
                </c:pt>
                <c:pt idx="3">
                  <c:v>1.7771999999999999</c:v>
                </c:pt>
                <c:pt idx="4">
                  <c:v>2.0928</c:v>
                </c:pt>
                <c:pt idx="5">
                  <c:v>2.4091999999999998</c:v>
                </c:pt>
                <c:pt idx="6">
                  <c:v>2.4813999999999998</c:v>
                </c:pt>
                <c:pt idx="7">
                  <c:v>2.5102000000000002</c:v>
                </c:pt>
                <c:pt idx="8">
                  <c:v>2.5245000000000002</c:v>
                </c:pt>
                <c:pt idx="9">
                  <c:v>2.5337000000000001</c:v>
                </c:pt>
                <c:pt idx="10">
                  <c:v>2.5411999999999999</c:v>
                </c:pt>
                <c:pt idx="11">
                  <c:v>2.5480999999999998</c:v>
                </c:pt>
                <c:pt idx="12">
                  <c:v>2.5548999999999999</c:v>
                </c:pt>
                <c:pt idx="13">
                  <c:v>2.5615999999999999</c:v>
                </c:pt>
                <c:pt idx="14">
                  <c:v>2.5680999999999998</c:v>
                </c:pt>
                <c:pt idx="15">
                  <c:v>2.5747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2D-4B36-8573-CC2DB65637C4}"/>
            </c:ext>
          </c:extLst>
        </c:ser>
        <c:ser>
          <c:idx val="3"/>
          <c:order val="3"/>
          <c:tx>
            <c:v> Land, Umwälzung stoppt</c:v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Tabelle1!$AY$92:$AY$107</c:f>
              <c:numCache>
                <c:formatCode>General</c:formatCode>
                <c:ptCount val="16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</c:numCache>
            </c:numRef>
          </c:cat>
          <c:val>
            <c:numRef>
              <c:f>Tabelle1!$BE$92:$BE$107</c:f>
              <c:numCache>
                <c:formatCode>0.00</c:formatCode>
                <c:ptCount val="16"/>
                <c:pt idx="0">
                  <c:v>0.8391096677584271</c:v>
                </c:pt>
                <c:pt idx="1">
                  <c:v>1.1496690108071554</c:v>
                </c:pt>
                <c:pt idx="2">
                  <c:v>1.4990717640905444</c:v>
                </c:pt>
                <c:pt idx="3">
                  <c:v>1.9722471572633087</c:v>
                </c:pt>
                <c:pt idx="4">
                  <c:v>2.4391299370952702</c:v>
                </c:pt>
                <c:pt idx="5">
                  <c:v>2.9230396704092674</c:v>
                </c:pt>
                <c:pt idx="6">
                  <c:v>3.176460425545641</c:v>
                </c:pt>
                <c:pt idx="7">
                  <c:v>3.3920071118862465</c:v>
                </c:pt>
                <c:pt idx="8">
                  <c:v>3.6076400019465531</c:v>
                </c:pt>
                <c:pt idx="9">
                  <c:v>3.8437559935505616</c:v>
                </c:pt>
                <c:pt idx="10">
                  <c:v>4.1154509270906727</c:v>
                </c:pt>
                <c:pt idx="11">
                  <c:v>4.4379670642972417</c:v>
                </c:pt>
                <c:pt idx="12">
                  <c:v>4.8242190346294933</c:v>
                </c:pt>
                <c:pt idx="13">
                  <c:v>5.1578910577257631</c:v>
                </c:pt>
                <c:pt idx="14">
                  <c:v>5.4068163186635942</c:v>
                </c:pt>
                <c:pt idx="15">
                  <c:v>5.5923298602325167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2D-4B36-8573-CC2DB65637C4}"/>
            </c:ext>
          </c:extLst>
        </c:ser>
        <c:ser>
          <c:idx val="4"/>
          <c:order val="4"/>
          <c:tx>
            <c:v> Meer, Umwälzung bleibt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Tabelle1!$AY$92:$AY$107</c:f>
              <c:numCache>
                <c:formatCode>General</c:formatCode>
                <c:ptCount val="16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</c:numCache>
            </c:numRef>
          </c:cat>
          <c:val>
            <c:numRef>
              <c:f>Tabelle1!$BF$92:$BF$107</c:f>
              <c:numCache>
                <c:formatCode>0.00</c:formatCode>
                <c:ptCount val="16"/>
                <c:pt idx="0">
                  <c:v>0.38228410424373394</c:v>
                </c:pt>
                <c:pt idx="1">
                  <c:v>0.55718309354946993</c:v>
                </c:pt>
                <c:pt idx="2">
                  <c:v>0.73596518265598942</c:v>
                </c:pt>
                <c:pt idx="3">
                  <c:v>0.91691903048266166</c:v>
                </c:pt>
                <c:pt idx="4">
                  <c:v>1.0994626991880778</c:v>
                </c:pt>
                <c:pt idx="5">
                  <c:v>1.2833963887520095</c:v>
                </c:pt>
                <c:pt idx="6">
                  <c:v>1.3944512197995746</c:v>
                </c:pt>
                <c:pt idx="7">
                  <c:v>1.4388780576272919</c:v>
                </c:pt>
                <c:pt idx="8">
                  <c:v>1.460738373633842</c:v>
                </c:pt>
                <c:pt idx="9">
                  <c:v>1.4749402247745198</c:v>
                </c:pt>
                <c:pt idx="10">
                  <c:v>1.4865277561511612</c:v>
                </c:pt>
                <c:pt idx="11">
                  <c:v>1.4972077074857042</c:v>
                </c:pt>
                <c:pt idx="12">
                  <c:v>1.5075576238587514</c:v>
                </c:pt>
                <c:pt idx="13">
                  <c:v>1.5177729927406309</c:v>
                </c:pt>
                <c:pt idx="14">
                  <c:v>1.5279200340601895</c:v>
                </c:pt>
                <c:pt idx="15">
                  <c:v>1.5380212304578251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2D-4B36-8573-CC2DB65637C4}"/>
            </c:ext>
          </c:extLst>
        </c:ser>
        <c:ser>
          <c:idx val="5"/>
          <c:order val="5"/>
          <c:tx>
            <c:v> Meer, Umwälzung stoppt</c:v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Tabelle1!$AY$92:$AY$107</c:f>
              <c:numCache>
                <c:formatCode>General</c:formatCode>
                <c:ptCount val="16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</c:numCache>
            </c:numRef>
          </c:cat>
          <c:val>
            <c:numRef>
              <c:f>Tabelle1!$BG$92:$BG$107</c:f>
              <c:numCache>
                <c:formatCode>0.00</c:formatCode>
                <c:ptCount val="16"/>
                <c:pt idx="0">
                  <c:v>0.38228410424373394</c:v>
                </c:pt>
                <c:pt idx="1">
                  <c:v>0.55718309354946993</c:v>
                </c:pt>
                <c:pt idx="2">
                  <c:v>0.74057674964030429</c:v>
                </c:pt>
                <c:pt idx="3">
                  <c:v>1.0155577935801114</c:v>
                </c:pt>
                <c:pt idx="4">
                  <c:v>1.3391331512008053</c:v>
                </c:pt>
                <c:pt idx="5">
                  <c:v>1.7036179762930583</c:v>
                </c:pt>
                <c:pt idx="6">
                  <c:v>2.0334481632983428</c:v>
                </c:pt>
                <c:pt idx="7">
                  <c:v>2.319874397010766</c:v>
                </c:pt>
                <c:pt idx="8">
                  <c:v>2.6102966381663149</c:v>
                </c:pt>
                <c:pt idx="9">
                  <c:v>2.9316432549868257</c:v>
                </c:pt>
                <c:pt idx="10">
                  <c:v>3.3047749624012006</c:v>
                </c:pt>
                <c:pt idx="11">
                  <c:v>3.7514178939262934</c:v>
                </c:pt>
                <c:pt idx="12">
                  <c:v>4.2900607720003148</c:v>
                </c:pt>
                <c:pt idx="13">
                  <c:v>4.7567956494704564</c:v>
                </c:pt>
                <c:pt idx="14">
                  <c:v>5.1066188061248123</c:v>
                </c:pt>
                <c:pt idx="15">
                  <c:v>5.3681288147410653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02D-4B36-8573-CC2DB65637C4}"/>
            </c:ext>
          </c:extLst>
        </c:ser>
        <c:ser>
          <c:idx val="6"/>
          <c:order val="6"/>
          <c:tx>
            <c:v> Umwälzrate., wenn stoppt</c:v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Tabelle1!$AY$92:$AY$107</c:f>
              <c:numCache>
                <c:formatCode>General</c:formatCode>
                <c:ptCount val="16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</c:numCache>
            </c:numRef>
          </c:cat>
          <c:val>
            <c:numRef>
              <c:f>Tabelle1!$BH$92:$BH$107</c:f>
              <c:numCache>
                <c:formatCode>0.00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0.98</c:v>
                </c:pt>
                <c:pt idx="3">
                  <c:v>0.88</c:v>
                </c:pt>
                <c:pt idx="4">
                  <c:v>0.78</c:v>
                </c:pt>
                <c:pt idx="5">
                  <c:v>0.68</c:v>
                </c:pt>
                <c:pt idx="6">
                  <c:v>0.57999999999999996</c:v>
                </c:pt>
                <c:pt idx="7">
                  <c:v>0.48</c:v>
                </c:pt>
                <c:pt idx="8">
                  <c:v>0.37999999999999901</c:v>
                </c:pt>
                <c:pt idx="9">
                  <c:v>0.27999999999999903</c:v>
                </c:pt>
                <c:pt idx="10">
                  <c:v>0.17999999999999899</c:v>
                </c:pt>
                <c:pt idx="11">
                  <c:v>7.9999999999999002E-2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02D-4B36-8573-CC2DB6563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256656"/>
        <c:axId val="214972432"/>
      </c:lineChart>
      <c:catAx>
        <c:axId val="223256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972432"/>
        <c:crosses val="autoZero"/>
        <c:auto val="1"/>
        <c:lblAlgn val="ctr"/>
        <c:lblOffset val="100"/>
        <c:noMultiLvlLbl val="0"/>
      </c:catAx>
      <c:valAx>
        <c:axId val="21497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Temperaturanstieg</a:t>
                </a:r>
                <a:r>
                  <a:rPr lang="de-DE" baseline="0"/>
                  <a:t> °C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325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8425917193616261"/>
          <c:y val="0.14698964712744239"/>
          <c:w val="0.41574082806383739"/>
          <c:h val="0.709491834354039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48381452318461"/>
          <c:y val="2.5181719562537341E-2"/>
          <c:w val="0.45157636853590605"/>
          <c:h val="0.73676610476649451"/>
        </c:manualLayout>
      </c:layout>
      <c:lineChart>
        <c:grouping val="standard"/>
        <c:varyColors val="0"/>
        <c:ser>
          <c:idx val="0"/>
          <c:order val="0"/>
          <c:tx>
            <c:v> Endtemp., Umw. bleibt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Tabelle1!$BL$92:$BL$112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Tabelle1!$BO$92:$BO$112</c:f>
              <c:numCache>
                <c:formatCode>0.00</c:formatCode>
                <c:ptCount val="21"/>
                <c:pt idx="0">
                  <c:v>1.6875</c:v>
                </c:pt>
                <c:pt idx="1">
                  <c:v>2.25</c:v>
                </c:pt>
                <c:pt idx="2">
                  <c:v>2.8125</c:v>
                </c:pt>
                <c:pt idx="3">
                  <c:v>3.375</c:v>
                </c:pt>
                <c:pt idx="4">
                  <c:v>3.9375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D-4CBC-BC47-9CD760D73488}"/>
            </c:ext>
          </c:extLst>
        </c:ser>
        <c:ser>
          <c:idx val="1"/>
          <c:order val="1"/>
          <c:tx>
            <c:v> Endtemp., Umw. stoppt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Tabelle1!$BL$92:$BL$112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Tabelle1!$BP$92:$BP$112</c:f>
              <c:numCache>
                <c:formatCode>0.00</c:formatCode>
                <c:ptCount val="21"/>
                <c:pt idx="0">
                  <c:v>1.6875</c:v>
                </c:pt>
                <c:pt idx="1">
                  <c:v>2.25</c:v>
                </c:pt>
                <c:pt idx="2">
                  <c:v>2.8556518584909236</c:v>
                </c:pt>
                <c:pt idx="3">
                  <c:v>3.7501522053498935</c:v>
                </c:pt>
                <c:pt idx="4">
                  <c:v>4.6542722591137213</c:v>
                </c:pt>
                <c:pt idx="5">
                  <c:v>5.5804620691352813</c:v>
                </c:pt>
                <c:pt idx="6">
                  <c:v>5.9188198516168091</c:v>
                </c:pt>
                <c:pt idx="7">
                  <c:v>6.2132595504033343</c:v>
                </c:pt>
                <c:pt idx="8">
                  <c:v>6.5088580002564704</c:v>
                </c:pt>
                <c:pt idx="9">
                  <c:v>6.8322074718263988</c:v>
                </c:pt>
                <c:pt idx="10">
                  <c:v>7.2046399313609513</c:v>
                </c:pt>
                <c:pt idx="11">
                  <c:v>7.6485710976506311</c:v>
                </c:pt>
                <c:pt idx="12">
                  <c:v>8.1896062141715866</c:v>
                </c:pt>
                <c:pt idx="13">
                  <c:v>8.7133184669342363</c:v>
                </c:pt>
                <c:pt idx="14">
                  <c:v>9.1554446521190727</c:v>
                </c:pt>
                <c:pt idx="15">
                  <c:v>9.5292906451855455</c:v>
                </c:pt>
                <c:pt idx="16">
                  <c:v>9.8456677277318985</c:v>
                </c:pt>
                <c:pt idx="17">
                  <c:v>10.11353122923787</c:v>
                </c:pt>
                <c:pt idx="18">
                  <c:v>10.340374478590164</c:v>
                </c:pt>
                <c:pt idx="19">
                  <c:v>10.532502194894104</c:v>
                </c:pt>
                <c:pt idx="20">
                  <c:v>10.695235493443727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D-4CBC-BC47-9CD760D73488}"/>
            </c:ext>
          </c:extLst>
        </c:ser>
        <c:ser>
          <c:idx val="2"/>
          <c:order val="2"/>
          <c:tx>
            <c:v> Land, Umwälzung bleibt</c:v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Tabelle1!$BL$92:$BL$112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Tabelle1!$BQ$92:$BQ$112</c:f>
              <c:numCache>
                <c:formatCode>0.00</c:formatCode>
                <c:ptCount val="21"/>
                <c:pt idx="0">
                  <c:v>0.83909999999999996</c:v>
                </c:pt>
                <c:pt idx="1">
                  <c:v>1.1496</c:v>
                </c:pt>
                <c:pt idx="2">
                  <c:v>1.4626999999999999</c:v>
                </c:pt>
                <c:pt idx="3">
                  <c:v>1.7771999999999999</c:v>
                </c:pt>
                <c:pt idx="4">
                  <c:v>2.0928</c:v>
                </c:pt>
                <c:pt idx="5">
                  <c:v>2.4091999999999998</c:v>
                </c:pt>
                <c:pt idx="6">
                  <c:v>2.4813999999999998</c:v>
                </c:pt>
                <c:pt idx="7">
                  <c:v>2.5102000000000002</c:v>
                </c:pt>
                <c:pt idx="8">
                  <c:v>2.5245000000000002</c:v>
                </c:pt>
                <c:pt idx="9">
                  <c:v>2.5337000000000001</c:v>
                </c:pt>
                <c:pt idx="10">
                  <c:v>2.5411999999999999</c:v>
                </c:pt>
                <c:pt idx="11">
                  <c:v>2.5480999999999998</c:v>
                </c:pt>
                <c:pt idx="12">
                  <c:v>2.5548999999999999</c:v>
                </c:pt>
                <c:pt idx="13">
                  <c:v>2.5615999999999999</c:v>
                </c:pt>
                <c:pt idx="14">
                  <c:v>2.5680999999999998</c:v>
                </c:pt>
                <c:pt idx="15">
                  <c:v>2.5747</c:v>
                </c:pt>
                <c:pt idx="16">
                  <c:v>2.5813000000000001</c:v>
                </c:pt>
                <c:pt idx="17">
                  <c:v>2.5878000000000001</c:v>
                </c:pt>
                <c:pt idx="18">
                  <c:v>2.5943000000000001</c:v>
                </c:pt>
                <c:pt idx="19">
                  <c:v>2.6006999999999998</c:v>
                </c:pt>
                <c:pt idx="20">
                  <c:v>2.6072000000000002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8D-4CBC-BC47-9CD760D73488}"/>
            </c:ext>
          </c:extLst>
        </c:ser>
        <c:ser>
          <c:idx val="3"/>
          <c:order val="3"/>
          <c:tx>
            <c:v> Land, Umwälzung stoppt</c:v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Tabelle1!$BL$92:$BL$112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Tabelle1!$BR$92:$BR$112</c:f>
              <c:numCache>
                <c:formatCode>0.00</c:formatCode>
                <c:ptCount val="21"/>
                <c:pt idx="0">
                  <c:v>0.8391096677584271</c:v>
                </c:pt>
                <c:pt idx="1">
                  <c:v>1.1496690108071554</c:v>
                </c:pt>
                <c:pt idx="2">
                  <c:v>1.4797686760846873</c:v>
                </c:pt>
                <c:pt idx="3">
                  <c:v>1.9672891563322761</c:v>
                </c:pt>
                <c:pt idx="4">
                  <c:v>2.5122570859272271</c:v>
                </c:pt>
                <c:pt idx="5">
                  <c:v>3.1115038637663996</c:v>
                </c:pt>
                <c:pt idx="6">
                  <c:v>3.499011375073267</c:v>
                </c:pt>
                <c:pt idx="7">
                  <c:v>3.8537311871899984</c:v>
                </c:pt>
                <c:pt idx="8">
                  <c:v>4.2236690608949532</c:v>
                </c:pt>
                <c:pt idx="9">
                  <c:v>4.6416294311597239</c:v>
                </c:pt>
                <c:pt idx="10">
                  <c:v>5.1377799255228025</c:v>
                </c:pt>
                <c:pt idx="11">
                  <c:v>5.7472185861449052</c:v>
                </c:pt>
                <c:pt idx="12">
                  <c:v>6.5084965936294976</c:v>
                </c:pt>
                <c:pt idx="13">
                  <c:v>7.248446974009406</c:v>
                </c:pt>
                <c:pt idx="14">
                  <c:v>7.8866068709228205</c:v>
                </c:pt>
                <c:pt idx="15">
                  <c:v>8.4351324466709485</c:v>
                </c:pt>
                <c:pt idx="16">
                  <c:v>8.9053562536145332</c:v>
                </c:pt>
                <c:pt idx="17">
                  <c:v>9.3075932182911885</c:v>
                </c:pt>
                <c:pt idx="18">
                  <c:v>9.6510770158758827</c:v>
                </c:pt>
                <c:pt idx="19">
                  <c:v>9.9439749517964753</c:v>
                </c:pt>
                <c:pt idx="20">
                  <c:v>10.193447200089087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8D-4CBC-BC47-9CD760D73488}"/>
            </c:ext>
          </c:extLst>
        </c:ser>
        <c:ser>
          <c:idx val="4"/>
          <c:order val="4"/>
          <c:tx>
            <c:v> Meer, Umwälzung bleibt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Tabelle1!$BL$92:$BL$112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Tabelle1!$BS$92:$BS$112</c:f>
              <c:numCache>
                <c:formatCode>0.00</c:formatCode>
                <c:ptCount val="21"/>
                <c:pt idx="0">
                  <c:v>0.38228410424373394</c:v>
                </c:pt>
                <c:pt idx="1">
                  <c:v>0.55718309354946993</c:v>
                </c:pt>
                <c:pt idx="2">
                  <c:v>0.73596518265598942</c:v>
                </c:pt>
                <c:pt idx="3">
                  <c:v>0.91691903048266166</c:v>
                </c:pt>
                <c:pt idx="4">
                  <c:v>1.0994626991880778</c:v>
                </c:pt>
                <c:pt idx="5">
                  <c:v>1.2833963887520095</c:v>
                </c:pt>
                <c:pt idx="6">
                  <c:v>1.3944512197995746</c:v>
                </c:pt>
                <c:pt idx="7">
                  <c:v>1.4388780576272919</c:v>
                </c:pt>
                <c:pt idx="8">
                  <c:v>1.460738373633842</c:v>
                </c:pt>
                <c:pt idx="9">
                  <c:v>1.4749402247745198</c:v>
                </c:pt>
                <c:pt idx="10">
                  <c:v>1.4865277561511612</c:v>
                </c:pt>
                <c:pt idx="11">
                  <c:v>1.4972077074857042</c:v>
                </c:pt>
                <c:pt idx="12">
                  <c:v>1.5075576238587514</c:v>
                </c:pt>
                <c:pt idx="13">
                  <c:v>1.5177729927406309</c:v>
                </c:pt>
                <c:pt idx="14">
                  <c:v>1.5279200340601895</c:v>
                </c:pt>
                <c:pt idx="15">
                  <c:v>1.5380212304578251</c:v>
                </c:pt>
                <c:pt idx="16">
                  <c:v>1.5480842660186063</c:v>
                </c:pt>
                <c:pt idx="17">
                  <c:v>1.558111817548395</c:v>
                </c:pt>
                <c:pt idx="18">
                  <c:v>1.5681048674039244</c:v>
                </c:pt>
                <c:pt idx="19">
                  <c:v>1.5780638243731115</c:v>
                </c:pt>
                <c:pt idx="20">
                  <c:v>1.5879889029202046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8D-4CBC-BC47-9CD760D73488}"/>
            </c:ext>
          </c:extLst>
        </c:ser>
        <c:ser>
          <c:idx val="5"/>
          <c:order val="5"/>
          <c:tx>
            <c:v> Meer, Umwälzung stoppt</c:v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Tabelle1!$BL$92:$BL$112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Tabelle1!$BT$92:$BT$112</c:f>
              <c:numCache>
                <c:formatCode>0.00</c:formatCode>
                <c:ptCount val="21"/>
                <c:pt idx="0">
                  <c:v>0.38228410424373394</c:v>
                </c:pt>
                <c:pt idx="1">
                  <c:v>0.55718309354946993</c:v>
                </c:pt>
                <c:pt idx="2">
                  <c:v>0.73890850094286775</c:v>
                </c:pt>
                <c:pt idx="3">
                  <c:v>1.0072859760920203</c:v>
                </c:pt>
                <c:pt idx="4">
                  <c:v>1.3588643003652687</c:v>
                </c:pt>
                <c:pt idx="5">
                  <c:v>1.7820648301062325</c:v>
                </c:pt>
                <c:pt idx="6">
                  <c:v>2.1960375800113603</c:v>
                </c:pt>
                <c:pt idx="7">
                  <c:v>2.5832159146905096</c:v>
                </c:pt>
                <c:pt idx="8">
                  <c:v>2.9931827089310596</c:v>
                </c:pt>
                <c:pt idx="9">
                  <c:v>3.462087409262284</c:v>
                </c:pt>
                <c:pt idx="10">
                  <c:v>4.0248553069945689</c:v>
                </c:pt>
                <c:pt idx="11">
                  <c:v>4.7234133876418216</c:v>
                </c:pt>
                <c:pt idx="12">
                  <c:v>5.6032837210299116</c:v>
                </c:pt>
                <c:pt idx="13">
                  <c:v>6.4596700162806506</c:v>
                </c:pt>
                <c:pt idx="14">
                  <c:v>7.2033865272017623</c:v>
                </c:pt>
                <c:pt idx="15">
                  <c:v>7.8459703397784741</c:v>
                </c:pt>
                <c:pt idx="16">
                  <c:v>8.3990346906282607</c:v>
                </c:pt>
                <c:pt idx="17">
                  <c:v>8.8736265970122066</c:v>
                </c:pt>
                <c:pt idx="18">
                  <c:v>9.2799168436451165</c:v>
                </c:pt>
                <c:pt idx="19">
                  <c:v>9.6270756670515993</c:v>
                </c:pt>
                <c:pt idx="20">
                  <c:v>9.9232535036673593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8D-4CBC-BC47-9CD760D73488}"/>
            </c:ext>
          </c:extLst>
        </c:ser>
        <c:ser>
          <c:idx val="6"/>
          <c:order val="6"/>
          <c:tx>
            <c:v> Umwälzung, wenn stoppt </c:v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Tabelle1!$BL$92:$BL$112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Tabelle1!$BU$92:$BU$112</c:f>
              <c:numCache>
                <c:formatCode>0.00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0.98</c:v>
                </c:pt>
                <c:pt idx="3">
                  <c:v>0.88</c:v>
                </c:pt>
                <c:pt idx="4">
                  <c:v>0.78</c:v>
                </c:pt>
                <c:pt idx="5">
                  <c:v>0.68</c:v>
                </c:pt>
                <c:pt idx="6">
                  <c:v>0.57999999999999996</c:v>
                </c:pt>
                <c:pt idx="7">
                  <c:v>0.48</c:v>
                </c:pt>
                <c:pt idx="8">
                  <c:v>0.37999999999999901</c:v>
                </c:pt>
                <c:pt idx="9">
                  <c:v>0.27999999999999903</c:v>
                </c:pt>
                <c:pt idx="10">
                  <c:v>0.17999999999999899</c:v>
                </c:pt>
                <c:pt idx="11">
                  <c:v>7.9999999999999002E-2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8D-4CBC-BC47-9CD760D73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64816"/>
        <c:axId val="230134816"/>
      </c:lineChart>
      <c:catAx>
        <c:axId val="210364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0134816"/>
        <c:crosses val="autoZero"/>
        <c:auto val="1"/>
        <c:lblAlgn val="ctr"/>
        <c:lblOffset val="100"/>
        <c:noMultiLvlLbl val="0"/>
      </c:catAx>
      <c:valAx>
        <c:axId val="23013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Temperaturanstieg</a:t>
                </a:r>
                <a:r>
                  <a:rPr lang="de-DE" baseline="0"/>
                  <a:t> °C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036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8172490222157669"/>
          <c:y val="4.4155250200231949E-2"/>
          <c:w val="0.39469242964846285"/>
          <c:h val="0.74204397696931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83921368189496"/>
          <c:y val="4.9835254128074082E-2"/>
          <c:w val="0.42129396325459317"/>
          <c:h val="0.75960092888524477"/>
        </c:manualLayout>
      </c:layout>
      <c:lineChart>
        <c:grouping val="standard"/>
        <c:varyColors val="0"/>
        <c:ser>
          <c:idx val="0"/>
          <c:order val="0"/>
          <c:tx>
            <c:v>Endtemp., Umwälz. bleibt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Tabelle1!$BY$92:$BY$112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Tabelle1!$CB$92:$CB$112</c:f>
              <c:numCache>
                <c:formatCode>0.00</c:formatCode>
                <c:ptCount val="21"/>
                <c:pt idx="0">
                  <c:v>1.6875</c:v>
                </c:pt>
                <c:pt idx="1">
                  <c:v>2.25</c:v>
                </c:pt>
                <c:pt idx="2">
                  <c:v>2.8125</c:v>
                </c:pt>
                <c:pt idx="3">
                  <c:v>3.375</c:v>
                </c:pt>
                <c:pt idx="4">
                  <c:v>3.9375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6-4E23-B770-A68DEAA5FEEF}"/>
            </c:ext>
          </c:extLst>
        </c:ser>
        <c:ser>
          <c:idx val="1"/>
          <c:order val="1"/>
          <c:tx>
            <c:v>Endtemp., Umw. stoppt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Tabelle1!$BY$92:$BY$112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Tabelle1!$CC$92:$CC$112</c:f>
              <c:numCache>
                <c:formatCode>0.00</c:formatCode>
                <c:ptCount val="21"/>
                <c:pt idx="0">
                  <c:v>1.6875</c:v>
                </c:pt>
                <c:pt idx="1">
                  <c:v>2.25</c:v>
                </c:pt>
                <c:pt idx="2">
                  <c:v>2.8319274747999974</c:v>
                </c:pt>
                <c:pt idx="3">
                  <c:v>3.6482812844282471</c:v>
                </c:pt>
                <c:pt idx="4">
                  <c:v>4.5581956660722067</c:v>
                </c:pt>
                <c:pt idx="5">
                  <c:v>5.5602531727957674</c:v>
                </c:pt>
                <c:pt idx="6">
                  <c:v>6.0279539925319519</c:v>
                </c:pt>
                <c:pt idx="7">
                  <c:v>6.4838326043274446</c:v>
                </c:pt>
                <c:pt idx="8">
                  <c:v>6.9858068804668818</c:v>
                </c:pt>
                <c:pt idx="9">
                  <c:v>7.5834377006028681</c:v>
                </c:pt>
                <c:pt idx="10">
                  <c:v>8.333162638914823</c:v>
                </c:pt>
                <c:pt idx="11">
                  <c:v>9.3120228944724097</c:v>
                </c:pt>
                <c:pt idx="12">
                  <c:v>10.631165689922041</c:v>
                </c:pt>
                <c:pt idx="13">
                  <c:v>12.122419640088772</c:v>
                </c:pt>
                <c:pt idx="14">
                  <c:v>13.639552889413533</c:v>
                </c:pt>
                <c:pt idx="15">
                  <c:v>15.183014548609385</c:v>
                </c:pt>
                <c:pt idx="16">
                  <c:v>16.753261522280226</c:v>
                </c:pt>
                <c:pt idx="17">
                  <c:v>18.350758644176373</c:v>
                </c:pt>
                <c:pt idx="18">
                  <c:v>19.975978814797404</c:v>
                </c:pt>
                <c:pt idx="19">
                  <c:v>21.62940314138292</c:v>
                </c:pt>
                <c:pt idx="20">
                  <c:v>23.311521080332785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6-4E23-B770-A68DEAA5FEEF}"/>
            </c:ext>
          </c:extLst>
        </c:ser>
        <c:ser>
          <c:idx val="2"/>
          <c:order val="2"/>
          <c:tx>
            <c:v>Land, Umwälzung bleibt</c:v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Tabelle1!$BY$92:$BY$112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Tabelle1!$CD$92:$CD$112</c:f>
              <c:numCache>
                <c:formatCode>0.00</c:formatCode>
                <c:ptCount val="21"/>
                <c:pt idx="0">
                  <c:v>0.83909999999999996</c:v>
                </c:pt>
                <c:pt idx="1">
                  <c:v>1.1496</c:v>
                </c:pt>
                <c:pt idx="2">
                  <c:v>1.4626999999999999</c:v>
                </c:pt>
                <c:pt idx="3">
                  <c:v>1.7771999999999999</c:v>
                </c:pt>
                <c:pt idx="4">
                  <c:v>2.0928</c:v>
                </c:pt>
                <c:pt idx="5">
                  <c:v>2.4091999999999998</c:v>
                </c:pt>
                <c:pt idx="6">
                  <c:v>2.4813999999999998</c:v>
                </c:pt>
                <c:pt idx="7">
                  <c:v>2.5102000000000002</c:v>
                </c:pt>
                <c:pt idx="8">
                  <c:v>2.5245000000000002</c:v>
                </c:pt>
                <c:pt idx="9">
                  <c:v>2.5337000000000001</c:v>
                </c:pt>
                <c:pt idx="10">
                  <c:v>2.5411999999999999</c:v>
                </c:pt>
                <c:pt idx="11">
                  <c:v>2.5480999999999998</c:v>
                </c:pt>
                <c:pt idx="12">
                  <c:v>2.5548999999999999</c:v>
                </c:pt>
                <c:pt idx="13">
                  <c:v>2.5615999999999999</c:v>
                </c:pt>
                <c:pt idx="14">
                  <c:v>2.5680999999999998</c:v>
                </c:pt>
                <c:pt idx="15">
                  <c:v>2.5747</c:v>
                </c:pt>
                <c:pt idx="16">
                  <c:v>2.5813000000000001</c:v>
                </c:pt>
                <c:pt idx="17">
                  <c:v>2.5878000000000001</c:v>
                </c:pt>
                <c:pt idx="18">
                  <c:v>2.5943000000000001</c:v>
                </c:pt>
                <c:pt idx="19">
                  <c:v>2.6006999999999998</c:v>
                </c:pt>
                <c:pt idx="20">
                  <c:v>2.6072000000000002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56-4E23-B770-A68DEAA5FEEF}"/>
            </c:ext>
          </c:extLst>
        </c:ser>
        <c:ser>
          <c:idx val="3"/>
          <c:order val="3"/>
          <c:tx>
            <c:v>Land, Umwälzung stoppt</c:v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Tabelle1!$BY$92:$BY$112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Tabelle1!$CE$92:$CE$112</c:f>
              <c:numCache>
                <c:formatCode>0.00</c:formatCode>
                <c:ptCount val="21"/>
                <c:pt idx="0">
                  <c:v>0.8391096677584271</c:v>
                </c:pt>
                <c:pt idx="1">
                  <c:v>1.1496690108071554</c:v>
                </c:pt>
                <c:pt idx="2">
                  <c:v>1.4709695915520737</c:v>
                </c:pt>
                <c:pt idx="3">
                  <c:v>1.9200895552628063</c:v>
                </c:pt>
                <c:pt idx="4">
                  <c:v>2.4591667371785269</c:v>
                </c:pt>
                <c:pt idx="5">
                  <c:v>3.0880658902459537</c:v>
                </c:pt>
                <c:pt idx="6">
                  <c:v>3.5385234860188137</c:v>
                </c:pt>
                <c:pt idx="7">
                  <c:v>3.9817082326329638</c:v>
                </c:pt>
                <c:pt idx="8">
                  <c:v>4.472680270403866</c:v>
                </c:pt>
                <c:pt idx="9">
                  <c:v>5.059515828894769</c:v>
                </c:pt>
                <c:pt idx="10">
                  <c:v>5.7977805938965279</c:v>
                </c:pt>
                <c:pt idx="11">
                  <c:v>6.7639491745727005</c:v>
                </c:pt>
                <c:pt idx="12">
                  <c:v>8.0629941364308628</c:v>
                </c:pt>
                <c:pt idx="13">
                  <c:v>9.5096799029461678</c:v>
                </c:pt>
                <c:pt idx="14">
                  <c:v>10.981471530026086</c:v>
                </c:pt>
                <c:pt idx="15">
                  <c:v>12.478804706089818</c:v>
                </c:pt>
                <c:pt idx="16">
                  <c:v>14.002122680516207</c:v>
                </c:pt>
                <c:pt idx="17">
                  <c:v>15.551876394857034</c:v>
                </c:pt>
                <c:pt idx="18">
                  <c:v>17.12852461632739</c:v>
                </c:pt>
                <c:pt idx="19">
                  <c:v>18.732534073612641</c:v>
                </c:pt>
                <c:pt idx="20">
                  <c:v>20.364379595032212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56-4E23-B770-A68DEAA5FEEF}"/>
            </c:ext>
          </c:extLst>
        </c:ser>
        <c:ser>
          <c:idx val="4"/>
          <c:order val="4"/>
          <c:tx>
            <c:v>Meer, Umwälzung bleibt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Tabelle1!$BY$92:$BY$112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Tabelle1!$CF$92:$CF$112</c:f>
              <c:numCache>
                <c:formatCode>0.00</c:formatCode>
                <c:ptCount val="21"/>
                <c:pt idx="0">
                  <c:v>0.38228410424373394</c:v>
                </c:pt>
                <c:pt idx="1">
                  <c:v>0.55718309354946993</c:v>
                </c:pt>
                <c:pt idx="2">
                  <c:v>0.73596518265598942</c:v>
                </c:pt>
                <c:pt idx="3">
                  <c:v>0.91691903048266166</c:v>
                </c:pt>
                <c:pt idx="4">
                  <c:v>1.0994626991880778</c:v>
                </c:pt>
                <c:pt idx="5">
                  <c:v>1.2833963887520095</c:v>
                </c:pt>
                <c:pt idx="6">
                  <c:v>1.3944512197995746</c:v>
                </c:pt>
                <c:pt idx="7">
                  <c:v>1.4388780576272919</c:v>
                </c:pt>
                <c:pt idx="8">
                  <c:v>1.460738373633842</c:v>
                </c:pt>
                <c:pt idx="9">
                  <c:v>1.4749402247745198</c:v>
                </c:pt>
                <c:pt idx="10">
                  <c:v>1.4865277561511612</c:v>
                </c:pt>
                <c:pt idx="11">
                  <c:v>1.4972077074857042</c:v>
                </c:pt>
                <c:pt idx="12">
                  <c:v>1.5075576238587514</c:v>
                </c:pt>
                <c:pt idx="13">
                  <c:v>1.5177729927406309</c:v>
                </c:pt>
                <c:pt idx="14">
                  <c:v>1.5279200340601895</c:v>
                </c:pt>
                <c:pt idx="15">
                  <c:v>1.5380212304578251</c:v>
                </c:pt>
                <c:pt idx="16">
                  <c:v>1.5480842660186063</c:v>
                </c:pt>
                <c:pt idx="17">
                  <c:v>1.558111817548395</c:v>
                </c:pt>
                <c:pt idx="18">
                  <c:v>1.5681048674039244</c:v>
                </c:pt>
                <c:pt idx="19">
                  <c:v>1.5780638243731115</c:v>
                </c:pt>
                <c:pt idx="20">
                  <c:v>1.5879889029202046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56-4E23-B770-A68DEAA5FEEF}"/>
            </c:ext>
          </c:extLst>
        </c:ser>
        <c:ser>
          <c:idx val="5"/>
          <c:order val="5"/>
          <c:tx>
            <c:v>Meer, Umwälzung stoppt</c:v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Tabelle1!$BY$92:$BY$112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Tabelle1!$CG$92:$CG$112</c:f>
              <c:numCache>
                <c:formatCode>0.00</c:formatCode>
                <c:ptCount val="21"/>
                <c:pt idx="0">
                  <c:v>0.38228410424373394</c:v>
                </c:pt>
                <c:pt idx="1">
                  <c:v>0.55718309354946993</c:v>
                </c:pt>
                <c:pt idx="2">
                  <c:v>0.73814611595703794</c:v>
                </c:pt>
                <c:pt idx="3">
                  <c:v>0.98952477801987682</c:v>
                </c:pt>
                <c:pt idx="4">
                  <c:v>1.3289203908511606</c:v>
                </c:pt>
                <c:pt idx="5">
                  <c:v>1.7568881227191309</c:v>
                </c:pt>
                <c:pt idx="6">
                  <c:v>2.1980609055886626</c:v>
                </c:pt>
                <c:pt idx="7">
                  <c:v>2.6344104940282436</c:v>
                </c:pt>
                <c:pt idx="8">
                  <c:v>3.1194582496007035</c:v>
                </c:pt>
                <c:pt idx="9">
                  <c:v>3.7004809748981007</c:v>
                </c:pt>
                <c:pt idx="10">
                  <c:v>4.4325748773482152</c:v>
                </c:pt>
                <c:pt idx="11">
                  <c:v>5.3919094792420879</c:v>
                </c:pt>
                <c:pt idx="12">
                  <c:v>6.6801325307048449</c:v>
                </c:pt>
                <c:pt idx="13">
                  <c:v>8.1028200444847656</c:v>
                </c:pt>
                <c:pt idx="14">
                  <c:v>9.5501969518943834</c:v>
                </c:pt>
                <c:pt idx="15">
                  <c:v>11.022691713963896</c:v>
                </c:pt>
                <c:pt idx="16">
                  <c:v>12.520740227258658</c:v>
                </c:pt>
                <c:pt idx="17">
                  <c:v>14.044785952915852</c:v>
                </c:pt>
                <c:pt idx="18">
                  <c:v>15.595280047920461</c:v>
                </c:pt>
                <c:pt idx="19">
                  <c:v>17.172681498659411</c:v>
                </c:pt>
                <c:pt idx="20">
                  <c:v>18.777457256793443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B56-4E23-B770-A68DEAA5FEEF}"/>
            </c:ext>
          </c:extLst>
        </c:ser>
        <c:ser>
          <c:idx val="6"/>
          <c:order val="6"/>
          <c:tx>
            <c:v>Umwälzrate, wenn stoppt</c:v>
          </c:tx>
          <c:spPr>
            <a:ln w="28575" cap="rnd">
              <a:solidFill>
                <a:srgbClr val="FFFF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Tabelle1!$BY$92:$BY$112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Tabelle1!$CH$92:$CH$112</c:f>
              <c:numCache>
                <c:formatCode>0.00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0.98</c:v>
                </c:pt>
                <c:pt idx="3">
                  <c:v>0.88</c:v>
                </c:pt>
                <c:pt idx="4">
                  <c:v>0.78</c:v>
                </c:pt>
                <c:pt idx="5">
                  <c:v>0.68</c:v>
                </c:pt>
                <c:pt idx="6">
                  <c:v>0.57999999999999996</c:v>
                </c:pt>
                <c:pt idx="7">
                  <c:v>0.48</c:v>
                </c:pt>
                <c:pt idx="8">
                  <c:v>0.37999999999999901</c:v>
                </c:pt>
                <c:pt idx="9">
                  <c:v>0.27999999999999903</c:v>
                </c:pt>
                <c:pt idx="10">
                  <c:v>0.17999999999999899</c:v>
                </c:pt>
                <c:pt idx="11">
                  <c:v>7.9999999999999002E-2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B56-4E23-B770-A68DEAA5F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038784"/>
        <c:axId val="214988272"/>
      </c:lineChart>
      <c:catAx>
        <c:axId val="335038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988272"/>
        <c:crosses val="autoZero"/>
        <c:auto val="1"/>
        <c:lblAlgn val="ctr"/>
        <c:lblOffset val="100"/>
        <c:noMultiLvlLbl val="0"/>
      </c:catAx>
      <c:valAx>
        <c:axId val="21498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Temperaturanstieg °C</a:t>
                </a:r>
              </a:p>
            </c:rich>
          </c:tx>
          <c:layout>
            <c:manualLayout>
              <c:xMode val="edge"/>
              <c:yMode val="edge"/>
              <c:x val="3.0083473385478243E-2"/>
              <c:y val="0.26376494604841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503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8352540300556721"/>
          <c:y val="3.8622743696043293E-2"/>
          <c:w val="0.4093277812019262"/>
          <c:h val="0.80404277036863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81714785651794"/>
          <c:y val="3.1327137140790461E-2"/>
          <c:w val="0.40814750221611373"/>
          <c:h val="0.76347088326899448"/>
        </c:manualLayout>
      </c:layout>
      <c:lineChart>
        <c:grouping val="standard"/>
        <c:varyColors val="0"/>
        <c:ser>
          <c:idx val="0"/>
          <c:order val="0"/>
          <c:tx>
            <c:v>Endtemp., Umw. bleibt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Tabelle1!$CL$92:$CL$112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Tabelle1!$CO$92:$CO$112</c:f>
              <c:numCache>
                <c:formatCode>0.00</c:formatCode>
                <c:ptCount val="21"/>
                <c:pt idx="0">
                  <c:v>1.6875</c:v>
                </c:pt>
                <c:pt idx="1">
                  <c:v>2.25</c:v>
                </c:pt>
                <c:pt idx="2">
                  <c:v>2.8125</c:v>
                </c:pt>
                <c:pt idx="3">
                  <c:v>3.375</c:v>
                </c:pt>
                <c:pt idx="4">
                  <c:v>3.9375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1-4B8A-9103-D5D0FB91EA7A}"/>
            </c:ext>
          </c:extLst>
        </c:ser>
        <c:ser>
          <c:idx val="1"/>
          <c:order val="1"/>
          <c:tx>
            <c:v>Endtemp., Umw. stoppt 1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Tabelle1!$CL$92:$CL$112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Tabelle1!$CP$92:$CP$112</c:f>
              <c:numCache>
                <c:formatCode>0.00</c:formatCode>
                <c:ptCount val="21"/>
                <c:pt idx="0">
                  <c:v>1.6875</c:v>
                </c:pt>
                <c:pt idx="1">
                  <c:v>2.25</c:v>
                </c:pt>
                <c:pt idx="2">
                  <c:v>2.9077053623552764</c:v>
                </c:pt>
                <c:pt idx="3">
                  <c:v>3.748955975532104</c:v>
                </c:pt>
                <c:pt idx="4">
                  <c:v>4.4819811108992758</c:v>
                </c:pt>
                <c:pt idx="5">
                  <c:v>5.1876799594822272</c:v>
                </c:pt>
                <c:pt idx="6">
                  <c:v>5.2991974840049094</c:v>
                </c:pt>
                <c:pt idx="7">
                  <c:v>5.383110725226425</c:v>
                </c:pt>
                <c:pt idx="8">
                  <c:v>5.4598491061098526</c:v>
                </c:pt>
                <c:pt idx="9">
                  <c:v>5.5376796508832147</c:v>
                </c:pt>
                <c:pt idx="10">
                  <c:v>5.6209920043711215</c:v>
                </c:pt>
                <c:pt idx="11">
                  <c:v>5.7129869521290022</c:v>
                </c:pt>
                <c:pt idx="12">
                  <c:v>5.8162272366551102</c:v>
                </c:pt>
                <c:pt idx="13">
                  <c:v>5.9027825301999046</c:v>
                </c:pt>
                <c:pt idx="14">
                  <c:v>5.9643259848070453</c:v>
                </c:pt>
                <c:pt idx="15">
                  <c:v>6.0087032304309256</c:v>
                </c:pt>
                <c:pt idx="16">
                  <c:v>6.040991541930083</c:v>
                </c:pt>
                <c:pt idx="17">
                  <c:v>6.0646262912700006</c:v>
                </c:pt>
                <c:pt idx="18">
                  <c:v>6.0819990071955301</c:v>
                </c:pt>
                <c:pt idx="19">
                  <c:v>6.0948064296142341</c:v>
                </c:pt>
                <c:pt idx="20">
                  <c:v>6.104268138291296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1-4B8A-9103-D5D0FB91EA7A}"/>
            </c:ext>
          </c:extLst>
        </c:ser>
        <c:ser>
          <c:idx val="2"/>
          <c:order val="2"/>
          <c:tx>
            <c:v>Endtemp., Umw. stoppt 2</c:v>
          </c:tx>
          <c:spPr>
            <a:ln w="28575" cap="rnd">
              <a:solidFill>
                <a:srgbClr val="FF0000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Tabelle1!$CL$92:$CL$112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Tabelle1!$CQ$92:$CQ$112</c:f>
              <c:numCache>
                <c:formatCode>0.00</c:formatCode>
                <c:ptCount val="21"/>
                <c:pt idx="0">
                  <c:v>1.6875</c:v>
                </c:pt>
                <c:pt idx="1">
                  <c:v>2.25</c:v>
                </c:pt>
                <c:pt idx="2">
                  <c:v>2.8556518584909236</c:v>
                </c:pt>
                <c:pt idx="3">
                  <c:v>3.7501522053498935</c:v>
                </c:pt>
                <c:pt idx="4">
                  <c:v>4.6542722591137213</c:v>
                </c:pt>
                <c:pt idx="5">
                  <c:v>5.5804620691352813</c:v>
                </c:pt>
                <c:pt idx="6">
                  <c:v>5.9188198516168091</c:v>
                </c:pt>
                <c:pt idx="7">
                  <c:v>6.2132595504033343</c:v>
                </c:pt>
                <c:pt idx="8">
                  <c:v>6.5088580002564704</c:v>
                </c:pt>
                <c:pt idx="9">
                  <c:v>6.8322074718263988</c:v>
                </c:pt>
                <c:pt idx="10">
                  <c:v>7.2046399313609513</c:v>
                </c:pt>
                <c:pt idx="11">
                  <c:v>7.6485710976506311</c:v>
                </c:pt>
                <c:pt idx="12">
                  <c:v>8.1896062141715866</c:v>
                </c:pt>
                <c:pt idx="13">
                  <c:v>8.7133184669342363</c:v>
                </c:pt>
                <c:pt idx="14">
                  <c:v>9.1554446521190727</c:v>
                </c:pt>
                <c:pt idx="15">
                  <c:v>9.5292906451855455</c:v>
                </c:pt>
                <c:pt idx="16">
                  <c:v>9.8456677277318985</c:v>
                </c:pt>
                <c:pt idx="17">
                  <c:v>10.11353122923787</c:v>
                </c:pt>
                <c:pt idx="18">
                  <c:v>10.340374478590164</c:v>
                </c:pt>
                <c:pt idx="19">
                  <c:v>10.532502194894104</c:v>
                </c:pt>
                <c:pt idx="20">
                  <c:v>10.695235493443727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B1-4B8A-9103-D5D0FB91EA7A}"/>
            </c:ext>
          </c:extLst>
        </c:ser>
        <c:ser>
          <c:idx val="3"/>
          <c:order val="3"/>
          <c:tx>
            <c:v>Land, Umwälzung bleibt</c:v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Tabelle1!$CL$92:$CL$112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Tabelle1!$CR$92:$CR$112</c:f>
              <c:numCache>
                <c:formatCode>0.00</c:formatCode>
                <c:ptCount val="21"/>
                <c:pt idx="0">
                  <c:v>0.83909999999999996</c:v>
                </c:pt>
                <c:pt idx="1">
                  <c:v>1.1496</c:v>
                </c:pt>
                <c:pt idx="2">
                  <c:v>1.4626999999999999</c:v>
                </c:pt>
                <c:pt idx="3">
                  <c:v>1.7771999999999999</c:v>
                </c:pt>
                <c:pt idx="4">
                  <c:v>2.0928</c:v>
                </c:pt>
                <c:pt idx="5">
                  <c:v>2.4091999999999998</c:v>
                </c:pt>
                <c:pt idx="6">
                  <c:v>2.4813999999999998</c:v>
                </c:pt>
                <c:pt idx="7">
                  <c:v>2.5102000000000002</c:v>
                </c:pt>
                <c:pt idx="8">
                  <c:v>2.5245000000000002</c:v>
                </c:pt>
                <c:pt idx="9">
                  <c:v>2.5337000000000001</c:v>
                </c:pt>
                <c:pt idx="10">
                  <c:v>2.5411999999999999</c:v>
                </c:pt>
                <c:pt idx="11">
                  <c:v>2.5480999999999998</c:v>
                </c:pt>
                <c:pt idx="12">
                  <c:v>2.5548999999999999</c:v>
                </c:pt>
                <c:pt idx="13">
                  <c:v>2.5615999999999999</c:v>
                </c:pt>
                <c:pt idx="14">
                  <c:v>2.5680999999999998</c:v>
                </c:pt>
                <c:pt idx="15">
                  <c:v>2.5747</c:v>
                </c:pt>
                <c:pt idx="16">
                  <c:v>2.5813000000000001</c:v>
                </c:pt>
                <c:pt idx="17">
                  <c:v>2.5878000000000001</c:v>
                </c:pt>
                <c:pt idx="18">
                  <c:v>2.5943000000000001</c:v>
                </c:pt>
                <c:pt idx="19">
                  <c:v>2.6006999999999998</c:v>
                </c:pt>
                <c:pt idx="20">
                  <c:v>2.6072000000000002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B1-4B8A-9103-D5D0FB91EA7A}"/>
            </c:ext>
          </c:extLst>
        </c:ser>
        <c:ser>
          <c:idx val="4"/>
          <c:order val="4"/>
          <c:tx>
            <c:v>Land, Umwälzung stoppt 1</c:v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Tabelle1!$CL$92:$CL$112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Tabelle1!$CS$92:$CS$112</c:f>
              <c:numCache>
                <c:formatCode>0.00</c:formatCode>
                <c:ptCount val="21"/>
                <c:pt idx="0">
                  <c:v>0.8391096677584271</c:v>
                </c:pt>
                <c:pt idx="1">
                  <c:v>1.1496690108071554</c:v>
                </c:pt>
                <c:pt idx="2">
                  <c:v>1.4990717640905444</c:v>
                </c:pt>
                <c:pt idx="3">
                  <c:v>1.9722471572633087</c:v>
                </c:pt>
                <c:pt idx="4">
                  <c:v>2.4391299370952702</c:v>
                </c:pt>
                <c:pt idx="5">
                  <c:v>2.9230396704092674</c:v>
                </c:pt>
                <c:pt idx="6">
                  <c:v>3.176460425545641</c:v>
                </c:pt>
                <c:pt idx="7">
                  <c:v>3.3920071118862465</c:v>
                </c:pt>
                <c:pt idx="8">
                  <c:v>3.6076400019465531</c:v>
                </c:pt>
                <c:pt idx="9">
                  <c:v>3.8437559935505616</c:v>
                </c:pt>
                <c:pt idx="10">
                  <c:v>4.1154509270906727</c:v>
                </c:pt>
                <c:pt idx="11">
                  <c:v>4.4379670642972417</c:v>
                </c:pt>
                <c:pt idx="12">
                  <c:v>4.8242190346294933</c:v>
                </c:pt>
                <c:pt idx="13">
                  <c:v>5.1578910577257631</c:v>
                </c:pt>
                <c:pt idx="14">
                  <c:v>5.4068163186635942</c:v>
                </c:pt>
                <c:pt idx="15">
                  <c:v>5.5923298602325167</c:v>
                </c:pt>
                <c:pt idx="16">
                  <c:v>5.730477725401431</c:v>
                </c:pt>
                <c:pt idx="17">
                  <c:v>5.8332936298635341</c:v>
                </c:pt>
                <c:pt idx="18">
                  <c:v>5.9097809198801921</c:v>
                </c:pt>
                <c:pt idx="19">
                  <c:v>5.9666635629248592</c:v>
                </c:pt>
                <c:pt idx="20">
                  <c:v>6.0089564955900148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B1-4B8A-9103-D5D0FB91EA7A}"/>
            </c:ext>
          </c:extLst>
        </c:ser>
        <c:ser>
          <c:idx val="5"/>
          <c:order val="5"/>
          <c:tx>
            <c:v>Land, Umwälzung stoppt 2</c:v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Tabelle1!$CL$92:$CL$112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Tabelle1!$CT$92:$CT$112</c:f>
              <c:numCache>
                <c:formatCode>0.00</c:formatCode>
                <c:ptCount val="21"/>
                <c:pt idx="0">
                  <c:v>0.8391096677584271</c:v>
                </c:pt>
                <c:pt idx="1">
                  <c:v>1.1496690108071554</c:v>
                </c:pt>
                <c:pt idx="2">
                  <c:v>1.4797686760846873</c:v>
                </c:pt>
                <c:pt idx="3">
                  <c:v>1.9672891563322761</c:v>
                </c:pt>
                <c:pt idx="4">
                  <c:v>2.5122570859272271</c:v>
                </c:pt>
                <c:pt idx="5">
                  <c:v>3.1115038637663996</c:v>
                </c:pt>
                <c:pt idx="6">
                  <c:v>3.499011375073267</c:v>
                </c:pt>
                <c:pt idx="7">
                  <c:v>3.8537311871899984</c:v>
                </c:pt>
                <c:pt idx="8">
                  <c:v>4.2236690608949532</c:v>
                </c:pt>
                <c:pt idx="9">
                  <c:v>4.6416294311597239</c:v>
                </c:pt>
                <c:pt idx="10">
                  <c:v>5.1377799255228025</c:v>
                </c:pt>
                <c:pt idx="11">
                  <c:v>5.7472185861449052</c:v>
                </c:pt>
                <c:pt idx="12">
                  <c:v>6.5084965936294976</c:v>
                </c:pt>
                <c:pt idx="13">
                  <c:v>7.248446974009406</c:v>
                </c:pt>
                <c:pt idx="14">
                  <c:v>7.8866068709228205</c:v>
                </c:pt>
                <c:pt idx="15">
                  <c:v>8.4351324466709485</c:v>
                </c:pt>
                <c:pt idx="16">
                  <c:v>8.9053562536145332</c:v>
                </c:pt>
                <c:pt idx="17">
                  <c:v>9.3075932182911885</c:v>
                </c:pt>
                <c:pt idx="18">
                  <c:v>9.6510770158758827</c:v>
                </c:pt>
                <c:pt idx="19">
                  <c:v>9.9439749517964753</c:v>
                </c:pt>
                <c:pt idx="20">
                  <c:v>10.193447200089087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B1-4B8A-9103-D5D0FB91EA7A}"/>
            </c:ext>
          </c:extLst>
        </c:ser>
        <c:ser>
          <c:idx val="6"/>
          <c:order val="6"/>
          <c:tx>
            <c:v>Meer, Umwälzung bleibt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Tabelle1!$CL$92:$CL$112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Tabelle1!$CU$92:$CU$112</c:f>
              <c:numCache>
                <c:formatCode>0.00</c:formatCode>
                <c:ptCount val="21"/>
                <c:pt idx="0">
                  <c:v>0.38228410424373394</c:v>
                </c:pt>
                <c:pt idx="1">
                  <c:v>0.55718309354946993</c:v>
                </c:pt>
                <c:pt idx="2">
                  <c:v>0.73596518265598942</c:v>
                </c:pt>
                <c:pt idx="3">
                  <c:v>0.91691903048266166</c:v>
                </c:pt>
                <c:pt idx="4">
                  <c:v>1.0994626991880778</c:v>
                </c:pt>
                <c:pt idx="5">
                  <c:v>1.2833963887520095</c:v>
                </c:pt>
                <c:pt idx="6">
                  <c:v>1.3944512197995746</c:v>
                </c:pt>
                <c:pt idx="7">
                  <c:v>1.4388780576272919</c:v>
                </c:pt>
                <c:pt idx="8">
                  <c:v>1.460738373633842</c:v>
                </c:pt>
                <c:pt idx="9">
                  <c:v>1.4749402247745198</c:v>
                </c:pt>
                <c:pt idx="10">
                  <c:v>1.4865277561511612</c:v>
                </c:pt>
                <c:pt idx="11">
                  <c:v>1.4972077074857042</c:v>
                </c:pt>
                <c:pt idx="12">
                  <c:v>1.5075576238587514</c:v>
                </c:pt>
                <c:pt idx="13">
                  <c:v>1.5177729927406309</c:v>
                </c:pt>
                <c:pt idx="14">
                  <c:v>1.5279200340601895</c:v>
                </c:pt>
                <c:pt idx="15">
                  <c:v>1.5380212304578251</c:v>
                </c:pt>
                <c:pt idx="16">
                  <c:v>1.5480842660186063</c:v>
                </c:pt>
                <c:pt idx="17">
                  <c:v>1.558111817548395</c:v>
                </c:pt>
                <c:pt idx="18">
                  <c:v>1.5681048674039244</c:v>
                </c:pt>
                <c:pt idx="19">
                  <c:v>1.5780638243731115</c:v>
                </c:pt>
                <c:pt idx="20">
                  <c:v>1.5879889029202046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B1-4B8A-9103-D5D0FB91EA7A}"/>
            </c:ext>
          </c:extLst>
        </c:ser>
        <c:ser>
          <c:idx val="7"/>
          <c:order val="7"/>
          <c:tx>
            <c:v>Meer, Umwälzung stoppt 1</c:v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Tabelle1!$CL$92:$CL$112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Tabelle1!$CV$92:$CV$112</c:f>
              <c:numCache>
                <c:formatCode>0.00</c:formatCode>
                <c:ptCount val="21"/>
                <c:pt idx="0">
                  <c:v>0.38228410424373394</c:v>
                </c:pt>
                <c:pt idx="1">
                  <c:v>0.55718309354946993</c:v>
                </c:pt>
                <c:pt idx="2">
                  <c:v>0.74057674964030429</c:v>
                </c:pt>
                <c:pt idx="3">
                  <c:v>1.0155577935801114</c:v>
                </c:pt>
                <c:pt idx="4">
                  <c:v>1.3391331512008053</c:v>
                </c:pt>
                <c:pt idx="5">
                  <c:v>1.7036179762930583</c:v>
                </c:pt>
                <c:pt idx="6">
                  <c:v>2.0334481632983428</c:v>
                </c:pt>
                <c:pt idx="7">
                  <c:v>2.319874397010766</c:v>
                </c:pt>
                <c:pt idx="8">
                  <c:v>2.6102966381663149</c:v>
                </c:pt>
                <c:pt idx="9">
                  <c:v>2.9316432549868257</c:v>
                </c:pt>
                <c:pt idx="10">
                  <c:v>3.3047749624012006</c:v>
                </c:pt>
                <c:pt idx="11">
                  <c:v>3.7514178939262934</c:v>
                </c:pt>
                <c:pt idx="12">
                  <c:v>4.2900607720003148</c:v>
                </c:pt>
                <c:pt idx="13">
                  <c:v>4.7567956494704564</c:v>
                </c:pt>
                <c:pt idx="14">
                  <c:v>5.1066188061248123</c:v>
                </c:pt>
                <c:pt idx="15">
                  <c:v>5.3681288147410653</c:v>
                </c:pt>
                <c:pt idx="16">
                  <c:v>5.5632779780398485</c:v>
                </c:pt>
                <c:pt idx="17">
                  <c:v>5.7087298891062055</c:v>
                </c:pt>
                <c:pt idx="18">
                  <c:v>5.8170481036334714</c:v>
                </c:pt>
                <c:pt idx="19">
                  <c:v>5.8976635577844272</c:v>
                </c:pt>
                <c:pt idx="20">
                  <c:v>5.9576348418277858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B1-4B8A-9103-D5D0FB91EA7A}"/>
            </c:ext>
          </c:extLst>
        </c:ser>
        <c:ser>
          <c:idx val="8"/>
          <c:order val="8"/>
          <c:tx>
            <c:v>Meer, Umwälzung stoppt 2</c:v>
          </c:tx>
          <c:spPr>
            <a:ln w="28575" cap="rnd">
              <a:solidFill>
                <a:srgbClr val="0070C0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Tabelle1!$CL$92:$CL$112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Tabelle1!$CW$92:$CW$112</c:f>
              <c:numCache>
                <c:formatCode>0.00</c:formatCode>
                <c:ptCount val="21"/>
                <c:pt idx="0">
                  <c:v>0.38228410424373394</c:v>
                </c:pt>
                <c:pt idx="1">
                  <c:v>0.55718309354946993</c:v>
                </c:pt>
                <c:pt idx="2">
                  <c:v>0.73890850094286775</c:v>
                </c:pt>
                <c:pt idx="3">
                  <c:v>1.0072859760920203</c:v>
                </c:pt>
                <c:pt idx="4">
                  <c:v>1.3588643003652687</c:v>
                </c:pt>
                <c:pt idx="5">
                  <c:v>1.7820648301062325</c:v>
                </c:pt>
                <c:pt idx="6">
                  <c:v>2.1960375800113603</c:v>
                </c:pt>
                <c:pt idx="7">
                  <c:v>2.5832159146905096</c:v>
                </c:pt>
                <c:pt idx="8">
                  <c:v>2.9931827089310596</c:v>
                </c:pt>
                <c:pt idx="9">
                  <c:v>3.462087409262284</c:v>
                </c:pt>
                <c:pt idx="10">
                  <c:v>4.0248553069945689</c:v>
                </c:pt>
                <c:pt idx="11">
                  <c:v>4.7234133876418216</c:v>
                </c:pt>
                <c:pt idx="12">
                  <c:v>5.6032837210299116</c:v>
                </c:pt>
                <c:pt idx="13">
                  <c:v>6.4596700162806506</c:v>
                </c:pt>
                <c:pt idx="14">
                  <c:v>7.2033865272017623</c:v>
                </c:pt>
                <c:pt idx="15">
                  <c:v>7.8459703397784741</c:v>
                </c:pt>
                <c:pt idx="16">
                  <c:v>8.3990346906282607</c:v>
                </c:pt>
                <c:pt idx="17">
                  <c:v>8.8736265970122066</c:v>
                </c:pt>
                <c:pt idx="18">
                  <c:v>9.2799168436451165</c:v>
                </c:pt>
                <c:pt idx="19">
                  <c:v>9.6270756670515993</c:v>
                </c:pt>
                <c:pt idx="20">
                  <c:v>9.9232535036673593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2B1-4B8A-9103-D5D0FB91EA7A}"/>
            </c:ext>
          </c:extLst>
        </c:ser>
        <c:ser>
          <c:idx val="9"/>
          <c:order val="9"/>
          <c:tx>
            <c:v>Umwälzfaktor, wenn stoppt</c:v>
          </c:tx>
          <c:spPr>
            <a:ln w="28575" cap="rnd">
              <a:solidFill>
                <a:srgbClr val="FFFF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Tabelle1!$CL$92:$CL$112</c:f>
              <c:numCache>
                <c:formatCode>General</c:formatCode>
                <c:ptCount val="21"/>
                <c:pt idx="0">
                  <c:v>2000</c:v>
                </c:pt>
                <c:pt idx="5">
                  <c:v>2050</c:v>
                </c:pt>
                <c:pt idx="10">
                  <c:v>2100</c:v>
                </c:pt>
                <c:pt idx="15">
                  <c:v>2150</c:v>
                </c:pt>
                <c:pt idx="20">
                  <c:v>2200</c:v>
                </c:pt>
              </c:numCache>
            </c:numRef>
          </c:cat>
          <c:val>
            <c:numRef>
              <c:f>Tabelle1!$CX$92:$CX$112</c:f>
              <c:numCache>
                <c:formatCode>0.00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0.98</c:v>
                </c:pt>
                <c:pt idx="3">
                  <c:v>0.88</c:v>
                </c:pt>
                <c:pt idx="4">
                  <c:v>0.78</c:v>
                </c:pt>
                <c:pt idx="5">
                  <c:v>0.68</c:v>
                </c:pt>
                <c:pt idx="6">
                  <c:v>0.57999999999999996</c:v>
                </c:pt>
                <c:pt idx="7">
                  <c:v>0.48</c:v>
                </c:pt>
                <c:pt idx="8">
                  <c:v>0.37999999999999901</c:v>
                </c:pt>
                <c:pt idx="9">
                  <c:v>0.27999999999999903</c:v>
                </c:pt>
                <c:pt idx="10">
                  <c:v>0.17999999999999899</c:v>
                </c:pt>
                <c:pt idx="11">
                  <c:v>7.9999999999999002E-2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2B1-4B8A-9103-D5D0FB91E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4592111"/>
        <c:axId val="1092131887"/>
      </c:lineChart>
      <c:catAx>
        <c:axId val="10845921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2131887"/>
        <c:crosses val="autoZero"/>
        <c:auto val="1"/>
        <c:lblAlgn val="ctr"/>
        <c:lblOffset val="100"/>
        <c:noMultiLvlLbl val="0"/>
      </c:catAx>
      <c:valAx>
        <c:axId val="1092131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Temperaturanstieg</a:t>
                </a:r>
                <a:r>
                  <a:rPr lang="de-DE" baseline="0"/>
                  <a:t> °C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4592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4363238046289042"/>
          <c:y val="4.5104219932195988E-2"/>
          <c:w val="0.45636761953710964"/>
          <c:h val="0.7413209950173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52343</xdr:colOff>
      <xdr:row>50</xdr:row>
      <xdr:rowOff>20581</xdr:rowOff>
    </xdr:from>
    <xdr:to>
      <xdr:col>23</xdr:col>
      <xdr:colOff>360843</xdr:colOff>
      <xdr:row>66</xdr:row>
      <xdr:rowOff>42325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F3556B9-333C-2D96-B857-F912B90CE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92415</xdr:colOff>
      <xdr:row>68</xdr:row>
      <xdr:rowOff>17403</xdr:rowOff>
    </xdr:from>
    <xdr:to>
      <xdr:col>23</xdr:col>
      <xdr:colOff>385436</xdr:colOff>
      <xdr:row>82</xdr:row>
      <xdr:rowOff>59788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69E01CC8-D772-3357-28D1-EED9D3716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16441</xdr:colOff>
      <xdr:row>49</xdr:row>
      <xdr:rowOff>185207</xdr:rowOff>
    </xdr:from>
    <xdr:to>
      <xdr:col>31</xdr:col>
      <xdr:colOff>312369</xdr:colOff>
      <xdr:row>65</xdr:row>
      <xdr:rowOff>182190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9780B0C2-D125-1333-9B65-8E87270C0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578826</xdr:colOff>
      <xdr:row>67</xdr:row>
      <xdr:rowOff>169333</xdr:rowOff>
    </xdr:from>
    <xdr:to>
      <xdr:col>31</xdr:col>
      <xdr:colOff>266210</xdr:colOff>
      <xdr:row>82</xdr:row>
      <xdr:rowOff>52916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106D84A8-F865-8FA7-2699-B650C515A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65943</xdr:colOff>
      <xdr:row>67</xdr:row>
      <xdr:rowOff>179917</xdr:rowOff>
    </xdr:from>
    <xdr:to>
      <xdr:col>39</xdr:col>
      <xdr:colOff>363905</xdr:colOff>
      <xdr:row>82</xdr:row>
      <xdr:rowOff>15875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51F7DFA0-60BB-CCE5-7F46-2D0FA7E6F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51</xdr:col>
      <xdr:colOff>353727</xdr:colOff>
      <xdr:row>67</xdr:row>
      <xdr:rowOff>63501</xdr:rowOff>
    </xdr:from>
    <xdr:to>
      <xdr:col>60</xdr:col>
      <xdr:colOff>9362</xdr:colOff>
      <xdr:row>81</xdr:row>
      <xdr:rowOff>189276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70794E52-2F22-7F73-52C1-95347CE1B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65</xdr:col>
      <xdr:colOff>17095</xdr:colOff>
      <xdr:row>70</xdr:row>
      <xdr:rowOff>179916</xdr:rowOff>
    </xdr:from>
    <xdr:to>
      <xdr:col>72</xdr:col>
      <xdr:colOff>315057</xdr:colOff>
      <xdr:row>84</xdr:row>
      <xdr:rowOff>37128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BFE1718C-D849-BC90-0F51-36651B012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77</xdr:col>
      <xdr:colOff>326444</xdr:colOff>
      <xdr:row>71</xdr:row>
      <xdr:rowOff>21166</xdr:rowOff>
    </xdr:from>
    <xdr:to>
      <xdr:col>85</xdr:col>
      <xdr:colOff>447185</xdr:colOff>
      <xdr:row>84</xdr:row>
      <xdr:rowOff>64577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BEFBDF51-3850-9878-6A50-0B8188015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92</xdr:col>
      <xdr:colOff>214489</xdr:colOff>
      <xdr:row>69</xdr:row>
      <xdr:rowOff>164042</xdr:rowOff>
    </xdr:from>
    <xdr:to>
      <xdr:col>100</xdr:col>
      <xdr:colOff>186267</xdr:colOff>
      <xdr:row>83</xdr:row>
      <xdr:rowOff>144640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FD11E40-E7F9-0F89-2314-7BD5D1395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112</xdr:col>
      <xdr:colOff>513821</xdr:colOff>
      <xdr:row>69</xdr:row>
      <xdr:rowOff>77243</xdr:rowOff>
    </xdr:from>
    <xdr:to>
      <xdr:col>120</xdr:col>
      <xdr:colOff>190548</xdr:colOff>
      <xdr:row>84</xdr:row>
      <xdr:rowOff>48374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773BB75-6E55-1FD3-921C-4C59F3FD4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T393"/>
  <sheetViews>
    <sheetView tabSelected="1" topLeftCell="Z79" zoomScale="108" zoomScaleNormal="108" workbookViewId="0">
      <selection activeCell="Z49" sqref="Z49"/>
    </sheetView>
  </sheetViews>
  <sheetFormatPr baseColWidth="10" defaultColWidth="8.7265625" defaultRowHeight="14.5" x14ac:dyDescent="0.35"/>
  <sheetData>
    <row r="1" spans="1:77" ht="18.5" x14ac:dyDescent="0.45">
      <c r="A1" s="77" t="s">
        <v>0</v>
      </c>
      <c r="M1" s="62"/>
      <c r="AA1" s="1" t="s">
        <v>116</v>
      </c>
    </row>
    <row r="2" spans="1:77" ht="15.5" x14ac:dyDescent="0.35">
      <c r="M2" s="62"/>
      <c r="BF2" s="42"/>
      <c r="BJ2" s="56" t="s">
        <v>128</v>
      </c>
      <c r="BR2" s="3" t="s">
        <v>129</v>
      </c>
    </row>
    <row r="3" spans="1:77" ht="15.5" x14ac:dyDescent="0.35">
      <c r="A3" s="105" t="s">
        <v>11</v>
      </c>
      <c r="M3" s="62"/>
      <c r="AA3" t="s">
        <v>117</v>
      </c>
      <c r="BE3" s="71" t="s">
        <v>126</v>
      </c>
      <c r="BF3" s="42"/>
      <c r="BK3" s="37" t="s">
        <v>144</v>
      </c>
      <c r="BO3" s="79"/>
      <c r="BR3" t="s">
        <v>130</v>
      </c>
    </row>
    <row r="4" spans="1:77" x14ac:dyDescent="0.35">
      <c r="B4" t="s">
        <v>304</v>
      </c>
      <c r="M4" s="62"/>
      <c r="AB4" t="s">
        <v>197</v>
      </c>
      <c r="BD4" s="70" t="s">
        <v>101</v>
      </c>
      <c r="BF4" s="55" t="s">
        <v>127</v>
      </c>
      <c r="BM4" t="s">
        <v>145</v>
      </c>
      <c r="BO4" s="76"/>
      <c r="BR4" t="s">
        <v>200</v>
      </c>
    </row>
    <row r="5" spans="1:77" x14ac:dyDescent="0.35">
      <c r="B5" t="s">
        <v>3</v>
      </c>
      <c r="AB5" t="s">
        <v>199</v>
      </c>
      <c r="BC5" s="39">
        <v>2000</v>
      </c>
      <c r="BD5" s="36">
        <v>1.6875</v>
      </c>
      <c r="BE5" s="36">
        <v>1.6875</v>
      </c>
      <c r="BF5" s="78">
        <v>0.83909999999999996</v>
      </c>
      <c r="BJ5" s="60">
        <v>0.38229999999999997</v>
      </c>
      <c r="BK5" s="80"/>
      <c r="BL5" s="84" t="s">
        <v>149</v>
      </c>
      <c r="BM5" s="84" t="s">
        <v>146</v>
      </c>
      <c r="BN5" s="84" t="s">
        <v>147</v>
      </c>
      <c r="BO5" s="84" t="s">
        <v>148</v>
      </c>
      <c r="BP5" s="84"/>
      <c r="BR5" t="s">
        <v>131</v>
      </c>
    </row>
    <row r="6" spans="1:77" x14ac:dyDescent="0.35">
      <c r="B6" t="s">
        <v>1</v>
      </c>
      <c r="AB6" t="s">
        <v>198</v>
      </c>
      <c r="BC6" s="29"/>
      <c r="BD6" s="36">
        <v>2.25</v>
      </c>
      <c r="BE6" s="36">
        <v>2.25</v>
      </c>
      <c r="BF6" s="78">
        <v>1.1496999999999999</v>
      </c>
      <c r="BJ6" s="60">
        <v>0.55720000000000003</v>
      </c>
      <c r="BK6" s="80"/>
      <c r="BO6" s="74"/>
      <c r="BR6" t="s">
        <v>132</v>
      </c>
    </row>
    <row r="7" spans="1:77" x14ac:dyDescent="0.35">
      <c r="C7" t="s">
        <v>2</v>
      </c>
      <c r="AB7" t="s">
        <v>120</v>
      </c>
      <c r="BC7" s="29">
        <v>2020</v>
      </c>
      <c r="BD7" s="36">
        <v>2.8125</v>
      </c>
      <c r="BE7" s="36">
        <v>2.8125</v>
      </c>
      <c r="BF7" s="78">
        <v>1.4638</v>
      </c>
      <c r="BJ7" s="60">
        <v>0.73750000000000004</v>
      </c>
      <c r="BK7" s="80">
        <f t="shared" ref="BK7:BK25" si="0">BJ7-0.7</f>
        <v>3.7500000000000089E-2</v>
      </c>
      <c r="BL7">
        <f>BK7^BV$21*BS$21*10</f>
        <v>7.0294270363302103E-2</v>
      </c>
      <c r="BM7">
        <f>BK7^BW$21*BS$21*10</f>
        <v>0.13555441711725977</v>
      </c>
      <c r="BN7">
        <f t="shared" ref="BN7:BN26" si="1">BK7^BX$21*(BS$22-1)*10</f>
        <v>0.26140110573781467</v>
      </c>
      <c r="BO7">
        <f t="shared" ref="BO7:BO26" si="2">BK7^BY$21*(BS$22-1)*10</f>
        <v>0.36299805126782736</v>
      </c>
      <c r="BR7" t="s">
        <v>201</v>
      </c>
    </row>
    <row r="8" spans="1:77" x14ac:dyDescent="0.35">
      <c r="B8" t="s">
        <v>5</v>
      </c>
      <c r="AB8" t="s">
        <v>118</v>
      </c>
      <c r="BC8" s="29"/>
      <c r="BD8" s="36">
        <v>3.375</v>
      </c>
      <c r="BF8" s="78">
        <v>1.8003</v>
      </c>
      <c r="BJ8" s="60">
        <v>0.95250000000000001</v>
      </c>
      <c r="BK8" s="80">
        <f t="shared" si="0"/>
        <v>0.25250000000000006</v>
      </c>
      <c r="BL8">
        <f t="shared" ref="BL8:BL26" si="3">BK8^BV$21*(BS$22-1)*10</f>
        <v>0.26710437880405602</v>
      </c>
      <c r="BM8">
        <f t="shared" ref="BM8:BM26" si="4">BK8^BW$21*(BS$22-1)*10</f>
        <v>0.35174564673923153</v>
      </c>
      <c r="BN8">
        <f t="shared" si="1"/>
        <v>0.4632084301798855</v>
      </c>
      <c r="BO8">
        <f t="shared" si="2"/>
        <v>0.53155758115594487</v>
      </c>
      <c r="BR8" t="s">
        <v>202</v>
      </c>
    </row>
    <row r="9" spans="1:77" x14ac:dyDescent="0.35">
      <c r="C9" s="2" t="s">
        <v>4</v>
      </c>
      <c r="AB9" t="s">
        <v>119</v>
      </c>
      <c r="BC9" s="29">
        <v>2040</v>
      </c>
      <c r="BD9" s="36">
        <v>3.9375</v>
      </c>
      <c r="BF9" s="78">
        <v>2.1627999999999998</v>
      </c>
      <c r="BJ9" s="60">
        <v>1.2072000000000001</v>
      </c>
      <c r="BK9" s="80">
        <f t="shared" si="0"/>
        <v>0.5072000000000001</v>
      </c>
      <c r="BL9">
        <f t="shared" si="3"/>
        <v>0.43523469831257289</v>
      </c>
      <c r="BM9">
        <f t="shared" si="4"/>
        <v>0.4985258268134164</v>
      </c>
      <c r="BN9">
        <f t="shared" si="1"/>
        <v>0.57102064923489837</v>
      </c>
      <c r="BO9">
        <f t="shared" si="2"/>
        <v>0.611130401741108</v>
      </c>
      <c r="BR9" t="s">
        <v>133</v>
      </c>
    </row>
    <row r="10" spans="1:77" x14ac:dyDescent="0.35">
      <c r="C10" s="2" t="s">
        <v>7</v>
      </c>
      <c r="BC10" s="29"/>
      <c r="BD10" s="36">
        <v>4.5</v>
      </c>
      <c r="BF10" s="78">
        <v>2.5514000000000001</v>
      </c>
      <c r="BJ10" s="60">
        <v>1.5022</v>
      </c>
      <c r="BK10" s="80">
        <f t="shared" si="0"/>
        <v>0.80220000000000002</v>
      </c>
      <c r="BL10">
        <f t="shared" si="3"/>
        <v>0.59992353599765835</v>
      </c>
      <c r="BM10">
        <f t="shared" si="4"/>
        <v>0.62695932882444672</v>
      </c>
      <c r="BN10">
        <f t="shared" si="1"/>
        <v>0.65521350041105064</v>
      </c>
      <c r="BO10">
        <f t="shared" si="2"/>
        <v>0.66981454121715345</v>
      </c>
      <c r="BR10" t="s">
        <v>203</v>
      </c>
    </row>
    <row r="11" spans="1:77" x14ac:dyDescent="0.35">
      <c r="C11" s="2" t="s">
        <v>259</v>
      </c>
      <c r="BC11" s="29">
        <v>2060</v>
      </c>
      <c r="BD11" s="36">
        <v>4.5</v>
      </c>
      <c r="BF11" s="78">
        <v>2.7198000000000002</v>
      </c>
      <c r="BJ11" s="60">
        <v>1.7612000000000001</v>
      </c>
      <c r="BK11" s="80">
        <f t="shared" si="0"/>
        <v>1.0612000000000001</v>
      </c>
      <c r="BL11">
        <f t="shared" si="3"/>
        <v>0.72971976387753268</v>
      </c>
      <c r="BM11">
        <f t="shared" si="4"/>
        <v>0.72110193454185167</v>
      </c>
      <c r="BN11">
        <f t="shared" si="1"/>
        <v>0.71258587986835653</v>
      </c>
      <c r="BO11">
        <f t="shared" si="2"/>
        <v>0.70836564186838546</v>
      </c>
      <c r="BR11" t="s">
        <v>204</v>
      </c>
    </row>
    <row r="12" spans="1:77" x14ac:dyDescent="0.35">
      <c r="D12" t="s">
        <v>253</v>
      </c>
      <c r="AA12" t="s">
        <v>113</v>
      </c>
      <c r="BC12" s="29"/>
      <c r="BD12" s="36">
        <v>4.5</v>
      </c>
      <c r="BF12" s="78">
        <v>2.8601000000000001</v>
      </c>
      <c r="BJ12" s="60">
        <v>1.9771000000000001</v>
      </c>
      <c r="BK12" s="80">
        <f t="shared" si="0"/>
        <v>1.2771000000000001</v>
      </c>
      <c r="BL12">
        <f t="shared" si="3"/>
        <v>0.8307215436219495</v>
      </c>
      <c r="BM12">
        <f t="shared" si="4"/>
        <v>0.79106194447717004</v>
      </c>
      <c r="BN12">
        <f t="shared" si="1"/>
        <v>0.75329574007627398</v>
      </c>
      <c r="BO12">
        <f t="shared" si="2"/>
        <v>0.73509424210729102</v>
      </c>
      <c r="BR12" s="27" t="s">
        <v>134</v>
      </c>
    </row>
    <row r="13" spans="1:77" ht="16.5" x14ac:dyDescent="0.35">
      <c r="C13" s="2" t="s">
        <v>252</v>
      </c>
      <c r="AB13" t="s">
        <v>114</v>
      </c>
      <c r="BC13" s="29">
        <v>2080</v>
      </c>
      <c r="BD13" s="36">
        <v>4.5</v>
      </c>
      <c r="BF13" s="78">
        <v>3.0005999999999999</v>
      </c>
      <c r="BJ13" s="60">
        <v>2.1932</v>
      </c>
      <c r="BK13" s="80">
        <f t="shared" si="0"/>
        <v>1.4932000000000001</v>
      </c>
      <c r="BL13">
        <f t="shared" si="3"/>
        <v>0.92678848006436221</v>
      </c>
      <c r="BM13">
        <f t="shared" si="4"/>
        <v>0.85537594074184797</v>
      </c>
      <c r="BN13">
        <f t="shared" si="1"/>
        <v>0.78946600625548313</v>
      </c>
      <c r="BO13">
        <f t="shared" si="2"/>
        <v>0.75844071027109594</v>
      </c>
      <c r="BR13" s="27" t="s">
        <v>135</v>
      </c>
    </row>
    <row r="14" spans="1:77" x14ac:dyDescent="0.35">
      <c r="C14" s="2" t="s">
        <v>6</v>
      </c>
      <c r="AB14" t="s">
        <v>115</v>
      </c>
      <c r="BC14" s="29"/>
      <c r="BD14" s="36">
        <v>4.5</v>
      </c>
      <c r="BF14" s="78">
        <v>3.1549999999999998</v>
      </c>
      <c r="BJ14" s="60">
        <v>2.4308000000000001</v>
      </c>
      <c r="BK14" s="80">
        <f t="shared" si="0"/>
        <v>1.7308000000000001</v>
      </c>
      <c r="BL14">
        <f t="shared" si="3"/>
        <v>1.0277106583015414</v>
      </c>
      <c r="BM14">
        <f t="shared" si="4"/>
        <v>0.92091910611084704</v>
      </c>
      <c r="BN14">
        <f t="shared" si="1"/>
        <v>0.82522448623974687</v>
      </c>
      <c r="BO14">
        <f t="shared" si="2"/>
        <v>0.78117334740635591</v>
      </c>
      <c r="BS14" t="s">
        <v>151</v>
      </c>
      <c r="BX14" s="27">
        <v>10</v>
      </c>
      <c r="BY14" t="s">
        <v>150</v>
      </c>
    </row>
    <row r="15" spans="1:77" ht="16.5" x14ac:dyDescent="0.35">
      <c r="C15" s="2" t="s">
        <v>88</v>
      </c>
      <c r="BC15" s="29">
        <v>2100</v>
      </c>
      <c r="BD15" s="36">
        <v>4.5</v>
      </c>
      <c r="BF15" s="78">
        <v>3.3331</v>
      </c>
      <c r="BJ15" s="60">
        <v>2.7048000000000001</v>
      </c>
      <c r="BK15" s="80">
        <f t="shared" si="0"/>
        <v>2.0048000000000004</v>
      </c>
      <c r="BL15">
        <f t="shared" si="3"/>
        <v>1.1390630854988866</v>
      </c>
      <c r="BM15">
        <f t="shared" si="4"/>
        <v>0.99113672114396101</v>
      </c>
      <c r="BN15">
        <f t="shared" si="1"/>
        <v>0.86242106561617848</v>
      </c>
      <c r="BO15">
        <f t="shared" si="2"/>
        <v>0.80447444115372291</v>
      </c>
      <c r="BS15" t="s">
        <v>136</v>
      </c>
      <c r="BT15" t="s">
        <v>137</v>
      </c>
    </row>
    <row r="16" spans="1:77" ht="16.5" x14ac:dyDescent="0.35">
      <c r="C16" s="2" t="s">
        <v>98</v>
      </c>
      <c r="BC16" s="29"/>
      <c r="BD16" s="36">
        <v>4.5</v>
      </c>
      <c r="BF16" s="78">
        <v>3.5445000000000002</v>
      </c>
      <c r="BJ16" s="60">
        <v>3.03</v>
      </c>
      <c r="BK16" s="80">
        <f t="shared" si="0"/>
        <v>2.33</v>
      </c>
      <c r="BL16">
        <f t="shared" si="3"/>
        <v>1.2654563946110851</v>
      </c>
      <c r="BM16">
        <f t="shared" si="4"/>
        <v>1.0685036265731633</v>
      </c>
      <c r="BN16">
        <f t="shared" si="1"/>
        <v>0.90220414141641192</v>
      </c>
      <c r="BO16">
        <f t="shared" si="2"/>
        <v>0.82902804838267496</v>
      </c>
      <c r="BT16" t="s">
        <v>141</v>
      </c>
      <c r="BU16" t="s">
        <v>142</v>
      </c>
    </row>
    <row r="17" spans="3:150" x14ac:dyDescent="0.35">
      <c r="D17" t="s">
        <v>194</v>
      </c>
      <c r="AA17" t="s">
        <v>121</v>
      </c>
      <c r="BC17" s="29">
        <v>2120</v>
      </c>
      <c r="BD17" s="36">
        <v>4.5</v>
      </c>
      <c r="BF17" s="78">
        <v>3.7964000000000002</v>
      </c>
      <c r="BJ17" s="60">
        <v>3.4175</v>
      </c>
      <c r="BK17" s="80">
        <f t="shared" si="0"/>
        <v>2.7175000000000002</v>
      </c>
      <c r="BL17">
        <f t="shared" si="3"/>
        <v>1.4093430785274166</v>
      </c>
      <c r="BM17">
        <f t="shared" si="4"/>
        <v>1.1539389065284187</v>
      </c>
      <c r="BN17">
        <f t="shared" si="1"/>
        <v>0.94481962574459011</v>
      </c>
      <c r="BO17">
        <f t="shared" si="2"/>
        <v>0.85493274330888214</v>
      </c>
    </row>
    <row r="18" spans="3:150" x14ac:dyDescent="0.35">
      <c r="D18" t="s">
        <v>86</v>
      </c>
      <c r="AA18" t="s">
        <v>123</v>
      </c>
      <c r="BC18" s="29"/>
      <c r="BD18" s="36">
        <v>4.5</v>
      </c>
      <c r="BF18" s="78">
        <v>4.0044000000000004</v>
      </c>
      <c r="BJ18" s="60">
        <v>3.7376</v>
      </c>
      <c r="BK18" s="80">
        <f t="shared" si="0"/>
        <v>3.0376000000000003</v>
      </c>
      <c r="BL18">
        <f t="shared" si="3"/>
        <v>1.5235946847688278</v>
      </c>
      <c r="BM18">
        <f t="shared" si="4"/>
        <v>1.2200098360259242</v>
      </c>
      <c r="BN18">
        <f t="shared" si="1"/>
        <v>0.97691598354836651</v>
      </c>
      <c r="BO18">
        <f t="shared" si="2"/>
        <v>0.87418662361958011</v>
      </c>
      <c r="BR18" s="80" t="s">
        <v>138</v>
      </c>
    </row>
    <row r="19" spans="3:150" x14ac:dyDescent="0.35">
      <c r="D19" t="s">
        <v>89</v>
      </c>
      <c r="AA19" t="s">
        <v>122</v>
      </c>
      <c r="BC19" s="29">
        <v>2140</v>
      </c>
      <c r="BD19" s="36">
        <v>4.5</v>
      </c>
      <c r="BF19" s="78">
        <v>4.1509</v>
      </c>
      <c r="BJ19" s="60">
        <v>3.9630000000000001</v>
      </c>
      <c r="BK19" s="80">
        <f t="shared" si="0"/>
        <v>3.2629999999999999</v>
      </c>
      <c r="BL19">
        <f t="shared" si="3"/>
        <v>1.6018800463193104</v>
      </c>
      <c r="BM19">
        <f t="shared" si="4"/>
        <v>1.2644643134545168</v>
      </c>
      <c r="BN19">
        <f t="shared" si="1"/>
        <v>0.99812092901324045</v>
      </c>
      <c r="BO19">
        <f t="shared" si="2"/>
        <v>0.88679136334032438</v>
      </c>
      <c r="BR19" t="s">
        <v>140</v>
      </c>
      <c r="BV19" t="s">
        <v>152</v>
      </c>
    </row>
    <row r="20" spans="3:150" x14ac:dyDescent="0.35">
      <c r="D20" t="s">
        <v>306</v>
      </c>
      <c r="AA20" t="s">
        <v>124</v>
      </c>
      <c r="BC20" s="29"/>
      <c r="BD20" s="36">
        <v>4.5</v>
      </c>
      <c r="BF20" s="78">
        <v>4.2541000000000002</v>
      </c>
      <c r="BJ20" s="60">
        <v>4.1216999999999997</v>
      </c>
      <c r="BK20" s="80">
        <f t="shared" si="0"/>
        <v>3.4216999999999995</v>
      </c>
      <c r="BL20">
        <f t="shared" si="3"/>
        <v>1.6560269145504489</v>
      </c>
      <c r="BM20">
        <f t="shared" si="4"/>
        <v>1.2948486398031251</v>
      </c>
      <c r="BN20">
        <f t="shared" si="1"/>
        <v>1.0124430860806075</v>
      </c>
      <c r="BO20">
        <f t="shared" si="2"/>
        <v>0.89525432127848448</v>
      </c>
      <c r="BS20" t="s">
        <v>143</v>
      </c>
    </row>
    <row r="21" spans="3:150" x14ac:dyDescent="0.35">
      <c r="D21" t="s">
        <v>305</v>
      </c>
      <c r="AA21" t="s">
        <v>125</v>
      </c>
      <c r="BC21" s="29">
        <v>2160</v>
      </c>
      <c r="BD21" s="36">
        <v>4.5</v>
      </c>
      <c r="BF21" s="78">
        <v>4.3268000000000004</v>
      </c>
      <c r="BJ21" s="60">
        <v>4.2336</v>
      </c>
      <c r="BK21" s="80">
        <f t="shared" si="0"/>
        <v>3.5335999999999999</v>
      </c>
      <c r="BL21">
        <f t="shared" si="3"/>
        <v>1.6937535184737542</v>
      </c>
      <c r="BM21">
        <f t="shared" si="4"/>
        <v>1.3158510554010294</v>
      </c>
      <c r="BN21">
        <f t="shared" si="1"/>
        <v>1.0222644446874594</v>
      </c>
      <c r="BO21">
        <f t="shared" si="2"/>
        <v>0.90103470150752574</v>
      </c>
      <c r="BS21">
        <v>7.0000000000000007E-2</v>
      </c>
      <c r="BT21" s="82" t="s">
        <v>139</v>
      </c>
      <c r="BU21">
        <v>1</v>
      </c>
      <c r="BV21">
        <v>0.7</v>
      </c>
      <c r="BW21">
        <v>0.5</v>
      </c>
      <c r="BX21">
        <v>0.3</v>
      </c>
      <c r="BY21">
        <v>0.2</v>
      </c>
    </row>
    <row r="22" spans="3:150" x14ac:dyDescent="0.35">
      <c r="C22" s="2" t="s">
        <v>261</v>
      </c>
      <c r="BC22" s="29"/>
      <c r="BD22" s="36">
        <v>4.5</v>
      </c>
      <c r="BF22" s="78">
        <v>4.3780000000000001</v>
      </c>
      <c r="BJ22" s="60">
        <v>4.3122999999999996</v>
      </c>
      <c r="BK22" s="80">
        <f t="shared" si="0"/>
        <v>3.6122999999999994</v>
      </c>
      <c r="BL22">
        <f t="shared" si="3"/>
        <v>1.7200723227815473</v>
      </c>
      <c r="BM22">
        <f t="shared" si="4"/>
        <v>1.3304236167476893</v>
      </c>
      <c r="BN22">
        <f t="shared" si="1"/>
        <v>1.0290421958174836</v>
      </c>
      <c r="BO22">
        <f t="shared" si="2"/>
        <v>0.90501296789248797</v>
      </c>
      <c r="BR22">
        <v>1</v>
      </c>
      <c r="BS22">
        <f t="shared" ref="BS22:BS29" si="5">(1+BS$21)^BR22</f>
        <v>1.07</v>
      </c>
      <c r="BU22" s="83">
        <f t="shared" ref="BU22:BU29" si="6">10*BS22^BU$21-10</f>
        <v>0.70000000000000107</v>
      </c>
      <c r="BV22" s="83">
        <f t="shared" ref="BV22:BV29" si="7">(BS22^BV$21-1)*BX$14</f>
        <v>0.48500505976688757</v>
      </c>
      <c r="BW22" s="83">
        <f t="shared" ref="BW22:BW29" si="8">10*BS22^BW$21-10</f>
        <v>0.34408043278860134</v>
      </c>
      <c r="BX22" s="83">
        <f t="shared" ref="BX22:BX29" si="9">10*BS22^BX$21-10</f>
        <v>0.20504991557714547</v>
      </c>
      <c r="BY22" s="83">
        <f t="shared" ref="BY22:BY29" si="10">10*BS22^BY$21-10</f>
        <v>0.13623697910506039</v>
      </c>
    </row>
    <row r="23" spans="3:150" x14ac:dyDescent="0.35">
      <c r="D23" t="s">
        <v>260</v>
      </c>
      <c r="BC23" s="29">
        <v>2180</v>
      </c>
      <c r="BD23" s="36">
        <v>4.5</v>
      </c>
      <c r="BF23" s="78">
        <v>4.4141000000000004</v>
      </c>
      <c r="BJ23" s="60">
        <v>4.3677999999999999</v>
      </c>
      <c r="BK23" s="80">
        <f t="shared" si="0"/>
        <v>3.6677999999999997</v>
      </c>
      <c r="BL23">
        <f t="shared" si="3"/>
        <v>1.7385292117252988</v>
      </c>
      <c r="BM23">
        <f t="shared" si="4"/>
        <v>1.3406050872647033</v>
      </c>
      <c r="BN23">
        <f t="shared" si="1"/>
        <v>1.0337600242083125</v>
      </c>
      <c r="BO23">
        <f t="shared" si="2"/>
        <v>0.90777698799483875</v>
      </c>
      <c r="BR23">
        <v>2</v>
      </c>
      <c r="BS23" s="83">
        <f t="shared" si="5"/>
        <v>1.1449</v>
      </c>
      <c r="BT23" s="83"/>
      <c r="BU23" s="83">
        <f t="shared" si="6"/>
        <v>1.4489999999999998</v>
      </c>
      <c r="BV23" s="83">
        <f t="shared" si="7"/>
        <v>0.99353311033372416</v>
      </c>
      <c r="BW23" s="83">
        <f t="shared" si="8"/>
        <v>0.70000000000000107</v>
      </c>
      <c r="BX23" s="83">
        <f t="shared" si="9"/>
        <v>0.41430437794210739</v>
      </c>
      <c r="BY23" s="83">
        <f t="shared" si="10"/>
        <v>0.27433000965768528</v>
      </c>
    </row>
    <row r="24" spans="3:150" x14ac:dyDescent="0.35">
      <c r="C24" s="2" t="s">
        <v>254</v>
      </c>
      <c r="Q24" s="1"/>
      <c r="BC24" s="29"/>
      <c r="BD24" s="36">
        <v>4.5</v>
      </c>
      <c r="BF24" s="78">
        <v>4.4394999999999998</v>
      </c>
      <c r="BJ24" s="60">
        <v>4.4069000000000003</v>
      </c>
      <c r="BK24" s="80">
        <f t="shared" si="0"/>
        <v>3.7069000000000001</v>
      </c>
      <c r="BL24">
        <f t="shared" si="3"/>
        <v>1.7514818823591574</v>
      </c>
      <c r="BM24">
        <f t="shared" si="4"/>
        <v>1.347731798244741</v>
      </c>
      <c r="BN24">
        <f t="shared" si="1"/>
        <v>1.0370538332679922</v>
      </c>
      <c r="BO24">
        <f t="shared" si="2"/>
        <v>0.9097042299129382</v>
      </c>
      <c r="BR24">
        <v>3</v>
      </c>
      <c r="BS24" s="83">
        <f t="shared" si="5"/>
        <v>1.2250430000000001</v>
      </c>
      <c r="BT24" s="83"/>
      <c r="BU24" s="83">
        <f t="shared" si="6"/>
        <v>2.2504300000000015</v>
      </c>
      <c r="BV24" s="83">
        <f t="shared" si="7"/>
        <v>1.5267250286563905</v>
      </c>
      <c r="BW24" s="83">
        <f t="shared" si="8"/>
        <v>1.068166063083801</v>
      </c>
      <c r="BX24" s="83">
        <f t="shared" si="9"/>
        <v>0.62784960129127754</v>
      </c>
      <c r="BY24" s="83">
        <f t="shared" si="10"/>
        <v>0.41430437794210739</v>
      </c>
    </row>
    <row r="25" spans="3:150" x14ac:dyDescent="0.35">
      <c r="D25" t="s">
        <v>12</v>
      </c>
      <c r="BC25" s="29">
        <v>2200</v>
      </c>
      <c r="BD25" s="36">
        <v>4.5</v>
      </c>
      <c r="BF25" s="78">
        <v>4.4573999999999998</v>
      </c>
      <c r="BJ25" s="60">
        <v>4.4344000000000001</v>
      </c>
      <c r="BK25" s="80">
        <f t="shared" si="0"/>
        <v>3.7343999999999999</v>
      </c>
      <c r="BL25">
        <f t="shared" si="3"/>
        <v>1.7605672710911877</v>
      </c>
      <c r="BM25">
        <f t="shared" si="4"/>
        <v>1.3527217008682912</v>
      </c>
      <c r="BN25">
        <f t="shared" si="1"/>
        <v>1.039355911044439</v>
      </c>
      <c r="BO25">
        <f t="shared" si="2"/>
        <v>0.91104998831080752</v>
      </c>
      <c r="BR25">
        <v>4</v>
      </c>
      <c r="BS25" s="83">
        <f t="shared" si="5"/>
        <v>1.31079601</v>
      </c>
      <c r="BT25" s="83"/>
      <c r="BU25" s="83">
        <f t="shared" si="6"/>
        <v>3.1079600999999997</v>
      </c>
      <c r="BV25" s="83">
        <f t="shared" si="7"/>
        <v>2.085777024800386</v>
      </c>
      <c r="BW25" s="83">
        <f t="shared" si="8"/>
        <v>1.4489999999999998</v>
      </c>
      <c r="BX25" s="83">
        <f t="shared" si="9"/>
        <v>0.84577356764241429</v>
      </c>
      <c r="BY25" s="83">
        <f t="shared" si="10"/>
        <v>0.5561857147352498</v>
      </c>
    </row>
    <row r="26" spans="3:150" x14ac:dyDescent="0.35">
      <c r="D26" t="s">
        <v>195</v>
      </c>
      <c r="BK26">
        <v>4</v>
      </c>
      <c r="BL26">
        <f t="shared" si="3"/>
        <v>1.8473110750820534</v>
      </c>
      <c r="BM26">
        <f t="shared" si="4"/>
        <v>1.4000000000000012</v>
      </c>
      <c r="BN26">
        <f t="shared" si="1"/>
        <v>1.0610015965572797</v>
      </c>
      <c r="BO26">
        <f t="shared" si="2"/>
        <v>0.92365553754102669</v>
      </c>
      <c r="BR26">
        <v>5</v>
      </c>
      <c r="BS26" s="83">
        <f t="shared" si="5"/>
        <v>1.4025517307000002</v>
      </c>
      <c r="BT26" s="83"/>
      <c r="BU26" s="83">
        <f t="shared" si="6"/>
        <v>4.0255173070000012</v>
      </c>
      <c r="BV26" s="83">
        <f t="shared" si="7"/>
        <v>2.6719433256246461</v>
      </c>
      <c r="BW26" s="83">
        <f t="shared" si="8"/>
        <v>1.8429376874996688</v>
      </c>
      <c r="BX26" s="83">
        <f t="shared" si="9"/>
        <v>1.068166063083801</v>
      </c>
      <c r="BY26" s="83">
        <f t="shared" si="10"/>
        <v>0.70000000000000107</v>
      </c>
    </row>
    <row r="27" spans="3:150" x14ac:dyDescent="0.35">
      <c r="D27" t="s">
        <v>255</v>
      </c>
      <c r="BR27">
        <v>6</v>
      </c>
      <c r="BS27" s="83">
        <f t="shared" si="5"/>
        <v>1.5007303518490001</v>
      </c>
      <c r="BT27" s="83"/>
      <c r="BU27" s="83">
        <f t="shared" si="6"/>
        <v>5.0073035184900014</v>
      </c>
      <c r="BV27" s="83">
        <f t="shared" si="7"/>
        <v>3.2865389886253649</v>
      </c>
      <c r="BW27" s="83">
        <f t="shared" si="8"/>
        <v>2.2504300000000015</v>
      </c>
      <c r="BX27" s="83">
        <f t="shared" si="9"/>
        <v>1.2951187147667156</v>
      </c>
      <c r="BY27" s="83">
        <f t="shared" si="10"/>
        <v>0.84577356764241429</v>
      </c>
    </row>
    <row r="28" spans="3:150" x14ac:dyDescent="0.35">
      <c r="D28" t="s">
        <v>256</v>
      </c>
      <c r="BR28">
        <v>7</v>
      </c>
      <c r="BS28" s="83">
        <f t="shared" si="5"/>
        <v>1.6057814764784302</v>
      </c>
      <c r="BT28" s="83"/>
      <c r="BU28" s="83">
        <f t="shared" si="6"/>
        <v>6.0578147647843004</v>
      </c>
      <c r="BV28" s="83">
        <f t="shared" si="7"/>
        <v>3.930942852252699</v>
      </c>
      <c r="BW28" s="83">
        <f t="shared" si="8"/>
        <v>2.6719433256246461</v>
      </c>
      <c r="BX28" s="83">
        <f t="shared" si="9"/>
        <v>1.52672502865639</v>
      </c>
      <c r="BY28" s="83">
        <f t="shared" si="10"/>
        <v>0.99353311033372371</v>
      </c>
    </row>
    <row r="29" spans="3:150" x14ac:dyDescent="0.35">
      <c r="C29" s="2" t="s">
        <v>291</v>
      </c>
      <c r="BR29">
        <v>8</v>
      </c>
      <c r="BS29" s="83">
        <f t="shared" si="5"/>
        <v>1.7181861798319202</v>
      </c>
      <c r="BT29" s="83"/>
      <c r="BU29" s="83">
        <f t="shared" si="6"/>
        <v>7.1818617983192041</v>
      </c>
      <c r="BV29" s="83">
        <f t="shared" si="7"/>
        <v>4.6066006293192885</v>
      </c>
      <c r="BW29" s="83">
        <f t="shared" si="8"/>
        <v>3.1079600999999997</v>
      </c>
      <c r="BX29" s="83">
        <f t="shared" si="9"/>
        <v>1.7630804280570835</v>
      </c>
      <c r="BY29" s="83">
        <f t="shared" si="10"/>
        <v>1.1433056843980545</v>
      </c>
    </row>
    <row r="30" spans="3:150" ht="15" customHeight="1" x14ac:dyDescent="0.45">
      <c r="D30" t="s">
        <v>87</v>
      </c>
      <c r="M30" s="1"/>
      <c r="AQ30" s="77"/>
      <c r="BJ30" s="1" t="s">
        <v>163</v>
      </c>
      <c r="BS30" s="83"/>
      <c r="BT30" s="83"/>
      <c r="BU30" s="83"/>
      <c r="EL30" s="77"/>
    </row>
    <row r="31" spans="3:150" x14ac:dyDescent="0.35">
      <c r="D31" t="s">
        <v>196</v>
      </c>
      <c r="AS31" s="42"/>
      <c r="AV31" s="56"/>
      <c r="BJ31" s="7" t="s">
        <v>154</v>
      </c>
      <c r="BK31" s="1"/>
      <c r="BL31" s="1"/>
      <c r="BM31" s="1"/>
      <c r="BN31" s="1"/>
      <c r="BO31" s="1"/>
      <c r="BS31" s="83"/>
      <c r="BT31" s="83"/>
      <c r="BU31" s="83"/>
      <c r="EN31" s="42"/>
      <c r="EQ31" s="56"/>
    </row>
    <row r="32" spans="3:150" x14ac:dyDescent="0.35">
      <c r="C32" s="2" t="s">
        <v>293</v>
      </c>
      <c r="AR32" s="71"/>
      <c r="AS32" s="42"/>
      <c r="AU32" s="37"/>
      <c r="BJ32" s="1" t="s">
        <v>155</v>
      </c>
      <c r="BK32" s="7" t="s">
        <v>156</v>
      </c>
      <c r="BL32" s="1"/>
      <c r="BM32" s="7" t="s">
        <v>158</v>
      </c>
      <c r="BN32" s="1"/>
      <c r="BO32" s="85" t="s">
        <v>160</v>
      </c>
      <c r="BS32" s="83"/>
      <c r="BT32" s="83"/>
      <c r="BU32" s="83"/>
      <c r="EM32" s="71"/>
      <c r="EN32" s="42"/>
      <c r="EP32" s="37"/>
      <c r="ET32" s="79"/>
    </row>
    <row r="33" spans="1:149" x14ac:dyDescent="0.35">
      <c r="D33" t="s">
        <v>292</v>
      </c>
      <c r="AQ33" s="70"/>
      <c r="AS33" s="42"/>
      <c r="AT33" s="55"/>
      <c r="AW33" s="76"/>
      <c r="AX33" s="69"/>
      <c r="BJ33" s="1" t="s">
        <v>162</v>
      </c>
      <c r="BK33" s="1"/>
      <c r="BL33" s="1"/>
      <c r="BM33" s="1"/>
      <c r="BN33" s="1"/>
      <c r="BO33" s="1" t="s">
        <v>161</v>
      </c>
      <c r="BS33" s="83"/>
      <c r="BT33" s="83"/>
      <c r="BU33" s="83"/>
      <c r="EL33" s="70"/>
      <c r="EN33" s="42"/>
      <c r="EO33" s="55"/>
      <c r="ER33" s="76"/>
      <c r="ES33" s="69"/>
    </row>
    <row r="34" spans="1:149" x14ac:dyDescent="0.35">
      <c r="C34" s="2" t="s">
        <v>290</v>
      </c>
      <c r="AP34" s="39"/>
      <c r="AQ34" s="36"/>
      <c r="AS34" s="42"/>
      <c r="AT34" s="78"/>
      <c r="AU34" s="80"/>
      <c r="AV34" s="60"/>
      <c r="AW34" s="74"/>
      <c r="AX34" s="69"/>
      <c r="BJ34" s="1"/>
      <c r="BK34" s="1" t="s">
        <v>157</v>
      </c>
      <c r="BL34" s="1"/>
      <c r="BM34" s="1"/>
      <c r="BN34" s="1"/>
      <c r="BO34" s="1"/>
      <c r="BS34" s="83"/>
      <c r="BT34" s="83"/>
      <c r="BU34" s="83"/>
      <c r="CA34" s="39"/>
      <c r="EL34" s="36"/>
      <c r="EN34" s="42"/>
      <c r="EO34" s="78"/>
      <c r="EP34" s="80"/>
      <c r="EQ34" s="60"/>
      <c r="ER34" s="74"/>
      <c r="ES34" s="69"/>
    </row>
    <row r="35" spans="1:149" x14ac:dyDescent="0.35">
      <c r="AP35" s="29"/>
      <c r="AQ35" s="36"/>
      <c r="AS35" s="42"/>
      <c r="AT35" s="78"/>
      <c r="AU35" s="80"/>
      <c r="AV35" s="60"/>
      <c r="AW35" s="74"/>
      <c r="AX35" s="69"/>
      <c r="BJ35" s="1"/>
      <c r="BK35" s="1"/>
      <c r="BL35" s="1"/>
      <c r="BM35" s="7" t="s">
        <v>159</v>
      </c>
      <c r="BN35" s="1"/>
      <c r="BO35" s="1"/>
      <c r="BS35" s="83"/>
      <c r="BT35" s="83"/>
      <c r="BU35" s="83"/>
      <c r="CA35" s="29"/>
      <c r="EL35" s="36"/>
      <c r="EN35" s="42"/>
      <c r="EO35" s="78"/>
      <c r="EP35" s="80"/>
      <c r="EQ35" s="60"/>
      <c r="ER35" s="74"/>
      <c r="ES35" s="69"/>
    </row>
    <row r="36" spans="1:149" ht="14" customHeight="1" x14ac:dyDescent="0.35">
      <c r="A36" s="105" t="s">
        <v>273</v>
      </c>
      <c r="AP36" s="29"/>
      <c r="AQ36" s="36"/>
      <c r="AS36" s="42"/>
      <c r="AT36" s="78"/>
      <c r="AU36" s="80"/>
      <c r="AV36" s="60"/>
      <c r="AW36" s="74"/>
      <c r="AX36" s="69"/>
      <c r="BJ36" s="1" t="s">
        <v>164</v>
      </c>
      <c r="BS36" s="1" t="s">
        <v>161</v>
      </c>
      <c r="CA36" s="29"/>
      <c r="EL36" s="36"/>
      <c r="EN36" s="42"/>
      <c r="EO36" s="78"/>
      <c r="EP36" s="80"/>
      <c r="EQ36" s="60"/>
      <c r="ER36" s="74"/>
      <c r="ES36" s="69"/>
    </row>
    <row r="37" spans="1:149" ht="14" customHeight="1" x14ac:dyDescent="0.35">
      <c r="A37" s="1"/>
      <c r="B37" t="s">
        <v>308</v>
      </c>
      <c r="AP37" s="29"/>
      <c r="AQ37" s="36"/>
      <c r="AS37" s="42"/>
      <c r="AT37" s="78"/>
      <c r="AU37" s="80"/>
      <c r="AV37" s="60"/>
      <c r="AW37" s="74"/>
      <c r="AX37" s="69"/>
      <c r="BJ37" s="10" t="s">
        <v>165</v>
      </c>
      <c r="CA37" s="29"/>
      <c r="EL37" s="36"/>
      <c r="EN37" s="42"/>
      <c r="EO37" s="78"/>
      <c r="EP37" s="80"/>
      <c r="EQ37" s="60"/>
      <c r="ER37" s="74"/>
      <c r="ES37" s="69"/>
    </row>
    <row r="38" spans="1:149" ht="14" customHeight="1" x14ac:dyDescent="0.35">
      <c r="A38" s="1"/>
      <c r="AP38" s="29"/>
      <c r="AQ38" s="36"/>
      <c r="AS38" s="42"/>
      <c r="AT38" s="78"/>
      <c r="AU38" s="80"/>
      <c r="AV38" s="60"/>
      <c r="AW38" s="74"/>
      <c r="AX38" s="69"/>
      <c r="EK38" s="29"/>
      <c r="EL38" s="36"/>
      <c r="EN38" s="42"/>
      <c r="EO38" s="78"/>
      <c r="EP38" s="80"/>
      <c r="EQ38" s="60"/>
      <c r="ER38" s="74"/>
      <c r="ES38" s="69"/>
    </row>
    <row r="39" spans="1:149" ht="15.5" x14ac:dyDescent="0.35">
      <c r="A39" s="3" t="s">
        <v>296</v>
      </c>
      <c r="B39" s="4"/>
      <c r="AP39" s="29"/>
      <c r="AQ39" s="36"/>
      <c r="AS39" s="42"/>
      <c r="AT39" s="78"/>
      <c r="AU39" s="80"/>
      <c r="AV39" s="60"/>
      <c r="AW39" s="74"/>
      <c r="AX39" s="69"/>
      <c r="BA39" s="1"/>
      <c r="EK39" s="29"/>
      <c r="EL39" s="36"/>
      <c r="EN39" s="42"/>
      <c r="EO39" s="78"/>
      <c r="EP39" s="80"/>
      <c r="EQ39" s="60"/>
      <c r="ER39" s="74"/>
      <c r="ES39" s="69"/>
    </row>
    <row r="40" spans="1:149" x14ac:dyDescent="0.35">
      <c r="B40" s="60" t="s">
        <v>281</v>
      </c>
      <c r="AP40" s="29"/>
      <c r="AQ40" s="36"/>
      <c r="AS40" s="42"/>
      <c r="AT40" s="78"/>
      <c r="AU40" s="80"/>
      <c r="AV40" s="60"/>
      <c r="AW40" s="74"/>
      <c r="AX40" s="69"/>
      <c r="DV40" s="96"/>
      <c r="DX40" s="97"/>
      <c r="EK40" s="29"/>
      <c r="EL40" s="36"/>
      <c r="EN40" s="42"/>
      <c r="EO40" s="78"/>
      <c r="EP40" s="80"/>
      <c r="EQ40" s="60"/>
      <c r="ER40" s="74"/>
      <c r="ES40" s="69"/>
    </row>
    <row r="41" spans="1:149" x14ac:dyDescent="0.35">
      <c r="B41" t="s">
        <v>297</v>
      </c>
      <c r="AP41" s="29"/>
      <c r="AQ41" s="36"/>
      <c r="AS41" s="42"/>
      <c r="AT41" s="78"/>
      <c r="AU41" s="80"/>
      <c r="AV41" s="60"/>
      <c r="AW41" s="74"/>
      <c r="AX41" s="69"/>
      <c r="BA41" s="1"/>
      <c r="DT41" s="39"/>
      <c r="DU41" s="86"/>
      <c r="DW41" s="87"/>
      <c r="DY41" s="88"/>
      <c r="EA41" s="73"/>
      <c r="EC41" s="89"/>
      <c r="ED41" s="44"/>
      <c r="EE41" s="67"/>
      <c r="EK41" s="29"/>
      <c r="EL41" s="36"/>
      <c r="EN41" s="42"/>
      <c r="EO41" s="78"/>
      <c r="EP41" s="80"/>
      <c r="EQ41" s="60"/>
      <c r="ER41" s="74"/>
      <c r="ES41" s="69"/>
    </row>
    <row r="42" spans="1:149" ht="15.5" x14ac:dyDescent="0.35">
      <c r="A42" s="3"/>
      <c r="B42" t="s">
        <v>298</v>
      </c>
      <c r="AP42" s="29"/>
      <c r="AQ42" s="36"/>
      <c r="AS42" s="42"/>
      <c r="AT42" s="78"/>
      <c r="AU42" s="80"/>
      <c r="AV42" s="60"/>
      <c r="AW42" s="74"/>
      <c r="AX42" s="69"/>
      <c r="DT42" s="39"/>
      <c r="DU42" s="86"/>
      <c r="DW42" s="87"/>
      <c r="DY42" s="88"/>
      <c r="EA42" s="73"/>
      <c r="EC42" s="89"/>
      <c r="ED42" s="44"/>
      <c r="EE42" s="67"/>
      <c r="EK42" s="29"/>
      <c r="EL42" s="36"/>
      <c r="EN42" s="42"/>
      <c r="EO42" s="78"/>
      <c r="EP42" s="80"/>
      <c r="EQ42" s="60"/>
      <c r="ER42" s="74"/>
      <c r="ES42" s="69"/>
    </row>
    <row r="43" spans="1:149" ht="15.5" x14ac:dyDescent="0.35">
      <c r="A43" s="3"/>
      <c r="B43" t="s">
        <v>295</v>
      </c>
      <c r="AP43" s="29"/>
      <c r="AQ43" s="36"/>
      <c r="AS43" s="42"/>
      <c r="AT43" s="78"/>
      <c r="AU43" s="80"/>
      <c r="AV43" s="60"/>
      <c r="AW43" s="74"/>
      <c r="AX43" s="69"/>
      <c r="DU43" s="54"/>
      <c r="DY43" s="91"/>
      <c r="EC43" s="2"/>
      <c r="EK43" s="29"/>
      <c r="EL43" s="36"/>
      <c r="EN43" s="42"/>
      <c r="EO43" s="78"/>
      <c r="EP43" s="80"/>
      <c r="EQ43" s="60"/>
      <c r="ER43" s="74"/>
      <c r="ES43" s="69"/>
    </row>
    <row r="44" spans="1:149" ht="15.5" x14ac:dyDescent="0.35">
      <c r="A44" s="3"/>
      <c r="C44" t="s">
        <v>307</v>
      </c>
      <c r="AP44" s="29"/>
      <c r="AQ44" s="36"/>
      <c r="AS44" s="42"/>
      <c r="AT44" s="78"/>
      <c r="AU44" s="80"/>
      <c r="AV44" s="60"/>
      <c r="AW44" s="74"/>
      <c r="AX44" s="69"/>
      <c r="DW44" s="90"/>
      <c r="EA44" s="92"/>
      <c r="EK44" s="29"/>
      <c r="EL44" s="36"/>
      <c r="EN44" s="42"/>
      <c r="EO44" s="78"/>
      <c r="EP44" s="80"/>
      <c r="EQ44" s="60"/>
      <c r="ER44" s="74"/>
      <c r="ES44" s="69"/>
    </row>
    <row r="45" spans="1:149" ht="15.5" x14ac:dyDescent="0.35">
      <c r="A45" s="3"/>
      <c r="C45" t="s">
        <v>257</v>
      </c>
      <c r="AP45" s="29"/>
      <c r="AQ45" s="36"/>
      <c r="AS45" s="42"/>
      <c r="AT45" s="78"/>
      <c r="AU45" s="80"/>
      <c r="AV45" s="60"/>
      <c r="AW45" s="74"/>
      <c r="AX45" s="69"/>
      <c r="DW45" s="90"/>
      <c r="EA45" s="92"/>
      <c r="EK45" s="29"/>
      <c r="EL45" s="36"/>
      <c r="EN45" s="42"/>
      <c r="EO45" s="78"/>
      <c r="EP45" s="80"/>
      <c r="EQ45" s="60"/>
      <c r="ER45" s="74"/>
      <c r="ES45" s="69"/>
    </row>
    <row r="46" spans="1:149" ht="15.5" x14ac:dyDescent="0.35">
      <c r="A46" s="3"/>
      <c r="C46" t="s">
        <v>272</v>
      </c>
      <c r="AP46" s="29"/>
      <c r="AQ46" s="36"/>
      <c r="AS46" s="42"/>
      <c r="AT46" s="78"/>
      <c r="AU46" s="80"/>
      <c r="AV46" s="60"/>
      <c r="AW46" s="74"/>
      <c r="AX46" s="69"/>
      <c r="DU46" s="51"/>
      <c r="EA46" s="80"/>
      <c r="EK46" s="29"/>
      <c r="EL46" s="36"/>
      <c r="EN46" s="42"/>
      <c r="EO46" s="78"/>
      <c r="EP46" s="80"/>
      <c r="EQ46" s="60"/>
      <c r="ER46" s="74"/>
      <c r="ES46" s="69"/>
    </row>
    <row r="47" spans="1:149" ht="18.5" x14ac:dyDescent="0.45">
      <c r="A47" s="3"/>
      <c r="B47" t="s">
        <v>205</v>
      </c>
      <c r="AP47" s="124" t="s">
        <v>309</v>
      </c>
      <c r="AQ47" s="36"/>
      <c r="AS47" s="42"/>
      <c r="AT47" s="78"/>
      <c r="AU47" s="80"/>
      <c r="AV47" s="60"/>
      <c r="AW47" s="74"/>
      <c r="AX47" s="69"/>
      <c r="BA47" s="77" t="s">
        <v>239</v>
      </c>
      <c r="BN47" s="124" t="s">
        <v>311</v>
      </c>
      <c r="BQ47" s="124" t="s">
        <v>311</v>
      </c>
      <c r="BT47" s="124" t="s">
        <v>311</v>
      </c>
      <c r="BW47" s="124" t="s">
        <v>311</v>
      </c>
      <c r="BY47" s="123"/>
      <c r="BZ47" s="124" t="s">
        <v>311</v>
      </c>
      <c r="CB47" s="123"/>
      <c r="CC47" s="124" t="s">
        <v>311</v>
      </c>
      <c r="CF47" s="124" t="s">
        <v>311</v>
      </c>
      <c r="CH47" s="124" t="s">
        <v>311</v>
      </c>
      <c r="DU47" s="51"/>
      <c r="DW47" s="90"/>
      <c r="DY47" s="2"/>
      <c r="DZ47" s="2"/>
      <c r="EA47" s="80"/>
      <c r="EK47" s="29"/>
      <c r="EL47" s="36"/>
      <c r="EN47" s="42"/>
      <c r="EO47" s="78"/>
      <c r="EP47" s="80"/>
      <c r="EQ47" s="60"/>
      <c r="ER47" s="74"/>
      <c r="ES47" s="69"/>
    </row>
    <row r="48" spans="1:149" x14ac:dyDescent="0.35">
      <c r="C48" t="s">
        <v>271</v>
      </c>
      <c r="AP48" s="29"/>
      <c r="AQ48" s="36"/>
      <c r="AS48" s="42"/>
      <c r="AT48" s="78"/>
      <c r="AU48" s="80"/>
      <c r="AV48" s="60"/>
      <c r="AW48" s="74"/>
      <c r="AX48" s="69"/>
      <c r="BA48" t="s">
        <v>243</v>
      </c>
      <c r="DU48" s="51"/>
      <c r="DW48" s="60"/>
      <c r="EA48" s="80"/>
      <c r="EK48" s="29"/>
      <c r="EL48" s="36"/>
      <c r="EN48" s="42"/>
      <c r="EO48" s="78"/>
      <c r="EP48" s="80"/>
      <c r="EQ48" s="60"/>
      <c r="ER48" s="74"/>
      <c r="ES48" s="69"/>
    </row>
    <row r="49" spans="1:150" ht="15.5" x14ac:dyDescent="0.35">
      <c r="B49" t="s">
        <v>299</v>
      </c>
      <c r="R49" s="3" t="s">
        <v>294</v>
      </c>
      <c r="Z49" s="3" t="s">
        <v>294</v>
      </c>
      <c r="AP49" s="29"/>
      <c r="AQ49" s="36"/>
      <c r="AS49" s="42"/>
      <c r="AT49" s="78"/>
      <c r="AU49" s="80"/>
      <c r="AV49" s="60"/>
      <c r="AW49" s="74"/>
      <c r="AX49" s="69"/>
      <c r="BA49" s="1" t="s">
        <v>262</v>
      </c>
      <c r="DW49" s="60"/>
      <c r="DZ49" s="93"/>
      <c r="EA49" s="80"/>
      <c r="EK49" s="29"/>
      <c r="EL49" s="36"/>
      <c r="EN49" s="42"/>
      <c r="EO49" s="78"/>
      <c r="EP49" s="80"/>
      <c r="EQ49" s="60"/>
      <c r="ER49" s="74"/>
      <c r="ES49" s="69"/>
    </row>
    <row r="50" spans="1:150" x14ac:dyDescent="0.35">
      <c r="B50" t="s">
        <v>300</v>
      </c>
      <c r="AP50" s="29"/>
      <c r="AQ50" s="36"/>
      <c r="AS50" s="42"/>
      <c r="AT50" s="78"/>
      <c r="AU50" s="80"/>
      <c r="AV50" s="60"/>
      <c r="AW50" s="74"/>
      <c r="AX50" s="69"/>
      <c r="BA50" t="s">
        <v>244</v>
      </c>
      <c r="DY50" s="94"/>
      <c r="DZ50" s="95"/>
      <c r="EA50" s="80"/>
      <c r="EK50" s="29"/>
      <c r="EL50" s="36"/>
      <c r="EN50" s="42"/>
      <c r="EO50" s="78"/>
      <c r="EP50" s="80"/>
      <c r="EQ50" s="60"/>
      <c r="ER50" s="74"/>
      <c r="ES50" s="69"/>
    </row>
    <row r="51" spans="1:150" x14ac:dyDescent="0.35">
      <c r="C51" t="s">
        <v>302</v>
      </c>
      <c r="AP51" s="29"/>
      <c r="AQ51" s="36"/>
      <c r="AS51" s="42"/>
      <c r="AT51" s="78"/>
      <c r="AU51" s="80"/>
      <c r="AV51" s="60"/>
      <c r="AW51" s="74"/>
      <c r="AX51" s="69"/>
      <c r="BA51" t="s">
        <v>245</v>
      </c>
      <c r="DR51" s="96"/>
      <c r="DY51" s="78"/>
      <c r="EK51" s="29"/>
      <c r="EL51" s="36"/>
      <c r="EN51" s="42"/>
      <c r="EO51" s="78"/>
      <c r="EP51" s="80"/>
      <c r="EQ51" s="60"/>
      <c r="ER51" s="74"/>
      <c r="ES51" s="69"/>
    </row>
    <row r="52" spans="1:150" x14ac:dyDescent="0.35">
      <c r="AP52" s="29"/>
      <c r="AQ52" s="36"/>
      <c r="AS52" s="42"/>
      <c r="AT52" s="78"/>
      <c r="AU52" s="80"/>
      <c r="AV52" s="60"/>
      <c r="AW52" s="74"/>
      <c r="AX52" s="69"/>
      <c r="BA52" s="27" t="s">
        <v>263</v>
      </c>
      <c r="DR52" s="98"/>
      <c r="DY52" s="78"/>
      <c r="EK52" s="29"/>
      <c r="EL52" s="36"/>
      <c r="EN52" s="42"/>
      <c r="EO52" s="78"/>
      <c r="EP52" s="80"/>
      <c r="EQ52" s="60"/>
      <c r="ER52" s="74"/>
      <c r="ES52" s="69"/>
    </row>
    <row r="53" spans="1:150" ht="15.5" x14ac:dyDescent="0.35">
      <c r="A53" s="3" t="s">
        <v>285</v>
      </c>
      <c r="B53" s="4"/>
      <c r="AP53" s="29"/>
      <c r="AQ53" s="36"/>
      <c r="AS53" s="42"/>
      <c r="AT53" s="78"/>
      <c r="AU53" s="80"/>
      <c r="AV53" s="60"/>
      <c r="AW53" s="74"/>
      <c r="AX53" s="69"/>
      <c r="BA53" t="s">
        <v>240</v>
      </c>
      <c r="DR53" s="99"/>
      <c r="DW53" s="60"/>
      <c r="EK53" s="29"/>
      <c r="EL53" s="36"/>
      <c r="EN53" s="42"/>
      <c r="EO53" s="78"/>
      <c r="EP53" s="80"/>
      <c r="EQ53" s="60"/>
      <c r="ER53" s="74"/>
      <c r="ES53" s="69"/>
    </row>
    <row r="54" spans="1:150" ht="16.5" x14ac:dyDescent="0.45">
      <c r="B54" s="28" t="s">
        <v>329</v>
      </c>
      <c r="AP54" s="29"/>
      <c r="AQ54" s="36"/>
      <c r="AS54" s="42"/>
      <c r="AT54" s="78"/>
      <c r="AU54" s="80"/>
      <c r="AV54" s="60"/>
      <c r="AW54" s="74"/>
      <c r="AX54" s="69"/>
      <c r="BA54" t="s">
        <v>241</v>
      </c>
      <c r="DR54" s="98"/>
      <c r="DW54" s="60"/>
      <c r="EB54" s="39"/>
      <c r="EC54" s="86"/>
      <c r="EE54" s="87"/>
      <c r="EF54" s="88"/>
      <c r="EG54" s="73"/>
      <c r="EH54" s="89"/>
      <c r="EI54" s="44"/>
      <c r="EK54" s="29"/>
      <c r="EL54" s="36"/>
      <c r="EN54" s="42"/>
      <c r="EO54" s="78"/>
      <c r="EP54" s="80"/>
      <c r="EQ54" s="60"/>
      <c r="ER54" s="74"/>
      <c r="ES54" s="69"/>
    </row>
    <row r="55" spans="1:150" ht="15.5" x14ac:dyDescent="0.35">
      <c r="A55" s="3"/>
      <c r="B55" t="s">
        <v>8</v>
      </c>
      <c r="AP55" s="29"/>
      <c r="AQ55" s="36"/>
      <c r="AS55" s="42"/>
      <c r="AT55" s="78"/>
      <c r="AU55" s="80"/>
      <c r="AV55" s="60"/>
      <c r="AW55" s="74"/>
      <c r="AX55" s="69"/>
      <c r="BA55" t="s">
        <v>249</v>
      </c>
      <c r="EK55" s="29"/>
      <c r="EL55" s="36"/>
      <c r="EN55" s="42"/>
      <c r="EO55" s="78"/>
      <c r="EP55" s="80"/>
      <c r="EQ55" s="60"/>
      <c r="ER55" s="74"/>
      <c r="ES55" s="69"/>
    </row>
    <row r="56" spans="1:150" ht="15.5" x14ac:dyDescent="0.35">
      <c r="A56" s="3"/>
      <c r="B56" t="s">
        <v>9</v>
      </c>
      <c r="AP56" s="29"/>
      <c r="AQ56" s="36"/>
      <c r="AS56" s="42"/>
      <c r="AT56" s="78"/>
      <c r="AU56" s="80"/>
      <c r="AV56" s="60"/>
      <c r="AW56" s="74"/>
      <c r="AX56" s="69"/>
      <c r="BB56" t="s">
        <v>242</v>
      </c>
      <c r="EK56" s="29"/>
      <c r="EL56" s="36"/>
      <c r="EN56" s="42"/>
      <c r="EO56" s="78"/>
      <c r="EP56" s="80"/>
      <c r="EQ56" s="60"/>
      <c r="ER56" s="74"/>
      <c r="ES56" s="69"/>
    </row>
    <row r="57" spans="1:150" x14ac:dyDescent="0.35">
      <c r="B57" t="s">
        <v>237</v>
      </c>
      <c r="BB57" t="s">
        <v>282</v>
      </c>
    </row>
    <row r="58" spans="1:150" ht="18.5" x14ac:dyDescent="0.45">
      <c r="A58" s="3"/>
      <c r="AQ58" s="77"/>
      <c r="BA58" t="s">
        <v>264</v>
      </c>
      <c r="EL58" s="77"/>
    </row>
    <row r="59" spans="1:150" ht="15.5" x14ac:dyDescent="0.35">
      <c r="A59" s="3" t="s">
        <v>279</v>
      </c>
      <c r="B59" s="4"/>
      <c r="AS59" s="42"/>
      <c r="AV59" s="56"/>
      <c r="BB59" t="s">
        <v>246</v>
      </c>
      <c r="EN59" s="42"/>
      <c r="EQ59" s="56"/>
    </row>
    <row r="60" spans="1:150" x14ac:dyDescent="0.35">
      <c r="A60" s="1"/>
      <c r="B60" t="s">
        <v>95</v>
      </c>
      <c r="AR60" s="71"/>
      <c r="AS60" s="42"/>
      <c r="AU60" s="37"/>
      <c r="BB60" t="s">
        <v>283</v>
      </c>
      <c r="EM60" s="71"/>
      <c r="EN60" s="42"/>
      <c r="EP60" s="37"/>
      <c r="ET60" s="69"/>
    </row>
    <row r="61" spans="1:150" x14ac:dyDescent="0.35">
      <c r="A61" s="1"/>
      <c r="B61" t="s">
        <v>206</v>
      </c>
      <c r="AQ61" s="70"/>
      <c r="AS61" s="42"/>
      <c r="AT61" s="55"/>
      <c r="AW61" s="76"/>
      <c r="AX61" s="69"/>
      <c r="BA61" t="s">
        <v>265</v>
      </c>
      <c r="EL61" s="70"/>
      <c r="EN61" s="42"/>
      <c r="EO61" s="55"/>
      <c r="ER61" s="76"/>
      <c r="ES61" s="69"/>
    </row>
    <row r="62" spans="1:150" x14ac:dyDescent="0.35">
      <c r="A62" s="1"/>
      <c r="B62" t="s">
        <v>301</v>
      </c>
      <c r="AP62" s="39"/>
      <c r="AQ62" s="36"/>
      <c r="AR62" s="36"/>
      <c r="AS62" s="42"/>
      <c r="AT62" s="78"/>
      <c r="AU62" s="80"/>
      <c r="AV62" s="60"/>
      <c r="AW62" s="75"/>
      <c r="AX62" s="69"/>
      <c r="BB62" t="s">
        <v>247</v>
      </c>
      <c r="EK62" s="39"/>
      <c r="EL62" s="36"/>
      <c r="EM62" s="36"/>
      <c r="EN62" s="42"/>
      <c r="EO62" s="78"/>
      <c r="EP62" s="80"/>
      <c r="EQ62" s="60"/>
      <c r="ER62" s="75"/>
      <c r="ES62" s="69"/>
    </row>
    <row r="63" spans="1:150" ht="15.5" x14ac:dyDescent="0.35">
      <c r="A63" s="3"/>
      <c r="B63" t="s">
        <v>90</v>
      </c>
      <c r="AP63" s="29"/>
      <c r="AQ63" s="36"/>
      <c r="AR63" s="36"/>
      <c r="AS63" s="42"/>
      <c r="AT63" s="81"/>
      <c r="AU63" s="80"/>
      <c r="AV63" s="60"/>
      <c r="AW63" s="75"/>
      <c r="AX63" s="69"/>
      <c r="BB63" t="s">
        <v>284</v>
      </c>
      <c r="EK63" s="29"/>
      <c r="EL63" s="36"/>
      <c r="EM63" s="36"/>
      <c r="EN63" s="42"/>
      <c r="EO63" s="81"/>
      <c r="EP63" s="80"/>
      <c r="EQ63" s="60"/>
      <c r="ER63" s="75"/>
      <c r="ES63" s="69"/>
    </row>
    <row r="64" spans="1:150" ht="15.5" x14ac:dyDescent="0.35">
      <c r="A64" s="3"/>
      <c r="B64" t="s">
        <v>278</v>
      </c>
      <c r="AP64" s="29"/>
      <c r="AQ64" s="36"/>
      <c r="AR64" s="36"/>
      <c r="AS64" s="42"/>
      <c r="AT64" s="78"/>
      <c r="AU64" s="80"/>
      <c r="AV64" s="60"/>
      <c r="AW64" s="75"/>
      <c r="AX64" s="69"/>
      <c r="BB64" s="27" t="s">
        <v>248</v>
      </c>
      <c r="EK64" s="29"/>
      <c r="EL64" s="36"/>
      <c r="EM64" s="36"/>
      <c r="EN64" s="42"/>
      <c r="EO64" s="78"/>
      <c r="EP64" s="80"/>
      <c r="EQ64" s="60"/>
      <c r="ER64" s="75"/>
      <c r="ES64" s="69"/>
    </row>
    <row r="65" spans="1:149" ht="15.5" x14ac:dyDescent="0.35">
      <c r="A65" s="3"/>
      <c r="B65" s="28" t="s">
        <v>280</v>
      </c>
      <c r="AP65" s="29"/>
      <c r="AQ65" s="36"/>
      <c r="AR65" s="36"/>
      <c r="AS65" s="42"/>
      <c r="AT65" s="78"/>
      <c r="AU65" s="80"/>
      <c r="AV65" s="60"/>
      <c r="AW65" s="75"/>
      <c r="AX65" s="69"/>
      <c r="EK65" s="29"/>
      <c r="EL65" s="36"/>
      <c r="EM65" s="36"/>
      <c r="EN65" s="42"/>
      <c r="EO65" s="78"/>
      <c r="EP65" s="80"/>
      <c r="EQ65" s="60"/>
      <c r="ER65" s="75"/>
      <c r="ES65" s="69"/>
    </row>
    <row r="66" spans="1:149" ht="15.5" x14ac:dyDescent="0.35">
      <c r="AG66" s="3" t="s">
        <v>294</v>
      </c>
      <c r="AP66" s="29"/>
      <c r="AQ66" s="36"/>
      <c r="AR66" s="36"/>
      <c r="AS66" s="42"/>
      <c r="AT66" s="78"/>
      <c r="AU66" s="80"/>
      <c r="AV66" s="60"/>
      <c r="AW66" s="75"/>
      <c r="AX66" s="69"/>
      <c r="BC66" s="1" t="s">
        <v>266</v>
      </c>
      <c r="EK66" s="29"/>
      <c r="EL66" s="36"/>
      <c r="EM66" s="36"/>
      <c r="EN66" s="42"/>
      <c r="EO66" s="78"/>
      <c r="EP66" s="80"/>
      <c r="EQ66" s="60"/>
      <c r="ER66" s="75"/>
      <c r="ES66" s="69"/>
    </row>
    <row r="67" spans="1:149" ht="15.5" x14ac:dyDescent="0.35">
      <c r="A67" s="3" t="s">
        <v>274</v>
      </c>
      <c r="AP67" s="29"/>
      <c r="AQ67" s="36"/>
      <c r="AR67" s="36"/>
      <c r="AS67" s="42"/>
      <c r="AT67" s="78"/>
      <c r="AU67" s="80"/>
      <c r="AV67" s="60"/>
      <c r="AW67" s="75"/>
      <c r="AX67" s="69"/>
      <c r="BC67" s="83" t="s">
        <v>268</v>
      </c>
      <c r="EK67" s="29"/>
      <c r="EL67" s="36"/>
      <c r="EM67" s="36"/>
      <c r="EN67" s="42"/>
      <c r="EO67" s="78"/>
      <c r="EP67" s="80"/>
      <c r="EQ67" s="60"/>
      <c r="ER67" s="75"/>
      <c r="ES67" s="69"/>
    </row>
    <row r="68" spans="1:149" ht="15.5" x14ac:dyDescent="0.35">
      <c r="A68" s="3"/>
      <c r="B68" t="s">
        <v>96</v>
      </c>
      <c r="AP68" s="29"/>
      <c r="AQ68" s="36"/>
      <c r="AR68" s="36"/>
      <c r="AS68" s="42"/>
      <c r="AT68" s="78"/>
      <c r="AU68" s="80"/>
      <c r="AV68" s="60"/>
      <c r="AW68" s="75"/>
      <c r="AX68" s="69"/>
      <c r="BO68" s="1" t="s">
        <v>267</v>
      </c>
      <c r="CB68" s="27" t="s">
        <v>192</v>
      </c>
      <c r="CP68" s="3" t="s">
        <v>322</v>
      </c>
      <c r="DA68" s="105"/>
      <c r="DJ68" s="27"/>
      <c r="DK68" s="27"/>
      <c r="DL68" s="126" t="s">
        <v>321</v>
      </c>
      <c r="EK68" s="29"/>
      <c r="EL68" s="36"/>
      <c r="EM68" s="36"/>
      <c r="EN68" s="42"/>
      <c r="EO68" s="78"/>
      <c r="EP68" s="80"/>
      <c r="EQ68" s="60"/>
      <c r="ER68" s="75"/>
      <c r="ES68" s="69"/>
    </row>
    <row r="69" spans="1:149" ht="15.5" x14ac:dyDescent="0.35">
      <c r="A69" s="3"/>
      <c r="B69" t="s">
        <v>327</v>
      </c>
      <c r="AP69" s="29"/>
      <c r="AQ69" s="36"/>
      <c r="AR69" s="36"/>
      <c r="AS69" s="42"/>
      <c r="AT69" s="78"/>
      <c r="AU69" s="80"/>
      <c r="AV69" s="60"/>
      <c r="AW69" s="75"/>
      <c r="AX69" s="69"/>
      <c r="BO69" s="29" t="s">
        <v>269</v>
      </c>
      <c r="CB69" s="122" t="s">
        <v>270</v>
      </c>
      <c r="DK69" t="s">
        <v>325</v>
      </c>
      <c r="EK69" s="29"/>
      <c r="EL69" s="36"/>
      <c r="EM69" s="36"/>
      <c r="EN69" s="42"/>
      <c r="EO69" s="78"/>
      <c r="EP69" s="80"/>
      <c r="EQ69" s="60"/>
      <c r="ER69" s="75"/>
      <c r="ES69" s="69"/>
    </row>
    <row r="70" spans="1:149" x14ac:dyDescent="0.35">
      <c r="AP70" s="29"/>
      <c r="AQ70" s="36"/>
      <c r="AR70" s="36"/>
      <c r="AS70" s="42"/>
      <c r="AT70" s="78"/>
      <c r="AU70" s="80"/>
      <c r="AV70" s="60"/>
      <c r="AW70" s="75"/>
      <c r="AX70" s="69"/>
      <c r="EK70" s="29"/>
      <c r="EL70" s="36"/>
      <c r="EM70" s="36"/>
      <c r="EN70" s="42"/>
      <c r="EO70" s="78"/>
      <c r="EP70" s="80"/>
      <c r="EQ70" s="60"/>
      <c r="ER70" s="75"/>
      <c r="ES70" s="69"/>
    </row>
    <row r="71" spans="1:149" ht="15.5" x14ac:dyDescent="0.35">
      <c r="A71" s="3" t="s">
        <v>275</v>
      </c>
      <c r="B71" s="4"/>
      <c r="AP71" s="29"/>
      <c r="AQ71" s="36"/>
      <c r="AR71" s="36"/>
      <c r="AS71" s="42"/>
      <c r="AT71" s="78"/>
      <c r="AU71" s="80"/>
      <c r="AV71" s="60"/>
      <c r="AW71" s="75"/>
      <c r="AX71" s="69"/>
      <c r="EK71" s="29"/>
      <c r="EL71" s="36"/>
      <c r="EM71" s="36"/>
      <c r="EN71" s="42"/>
      <c r="EO71" s="78"/>
      <c r="EP71" s="80"/>
      <c r="EQ71" s="60"/>
      <c r="ER71" s="75"/>
      <c r="ES71" s="69"/>
    </row>
    <row r="72" spans="1:149" ht="15.5" x14ac:dyDescent="0.35">
      <c r="A72" s="3"/>
      <c r="B72" t="s">
        <v>276</v>
      </c>
      <c r="AP72" s="29"/>
      <c r="AQ72" s="36"/>
      <c r="AR72" s="36"/>
      <c r="AS72" s="42"/>
      <c r="AT72" s="78"/>
      <c r="AU72" s="80"/>
      <c r="AV72" s="60"/>
      <c r="AW72" s="75"/>
      <c r="AX72" s="69"/>
      <c r="EK72" s="29"/>
      <c r="EL72" s="36"/>
      <c r="EM72" s="36"/>
      <c r="EN72" s="42"/>
      <c r="EO72" s="78"/>
      <c r="EP72" s="80"/>
      <c r="EQ72" s="60"/>
      <c r="ER72" s="75"/>
      <c r="ES72" s="69"/>
    </row>
    <row r="73" spans="1:149" ht="15.5" x14ac:dyDescent="0.35">
      <c r="A73" s="3"/>
      <c r="B73" t="s">
        <v>277</v>
      </c>
      <c r="AP73" s="29"/>
      <c r="AQ73" s="36"/>
      <c r="AR73" s="36"/>
      <c r="AS73" s="42"/>
      <c r="AT73" s="78"/>
      <c r="AU73" s="80"/>
      <c r="AV73" s="60"/>
      <c r="AW73" s="75"/>
      <c r="AX73" s="69"/>
      <c r="DC73" s="1" t="s">
        <v>323</v>
      </c>
      <c r="EK73" s="29"/>
      <c r="EL73" s="36"/>
      <c r="EM73" s="36"/>
      <c r="EN73" s="42"/>
      <c r="EO73" s="78"/>
      <c r="EP73" s="80"/>
      <c r="EQ73" s="60"/>
      <c r="ER73" s="75"/>
      <c r="ES73" s="69"/>
    </row>
    <row r="74" spans="1:149" x14ac:dyDescent="0.35">
      <c r="A74" s="1"/>
      <c r="B74" t="s">
        <v>10</v>
      </c>
      <c r="AP74" s="29"/>
      <c r="AQ74" s="36"/>
      <c r="AR74" s="36"/>
      <c r="AS74" s="42"/>
      <c r="AT74" s="78"/>
      <c r="AU74" s="80"/>
      <c r="AV74" s="60"/>
      <c r="AW74" s="75"/>
      <c r="AX74" s="69"/>
      <c r="EK74" s="29"/>
      <c r="EL74" s="36"/>
      <c r="EM74" s="36"/>
      <c r="EN74" s="42"/>
      <c r="EO74" s="78"/>
      <c r="EP74" s="80"/>
      <c r="EQ74" s="60"/>
      <c r="ER74" s="75"/>
      <c r="ES74" s="69"/>
    </row>
    <row r="75" spans="1:149" ht="16.5" x14ac:dyDescent="0.45">
      <c r="B75" s="28" t="s">
        <v>328</v>
      </c>
      <c r="AP75" s="29"/>
      <c r="AQ75" s="36"/>
      <c r="AR75" s="36"/>
      <c r="AS75" s="42"/>
      <c r="AT75" s="78"/>
      <c r="AU75" s="80"/>
      <c r="AV75" s="60"/>
      <c r="AW75" s="75"/>
      <c r="AX75" s="69"/>
      <c r="EK75" s="29"/>
      <c r="EL75" s="36"/>
      <c r="EM75" s="36"/>
      <c r="EN75" s="42"/>
      <c r="EO75" s="78"/>
      <c r="EP75" s="80"/>
      <c r="EQ75" s="60"/>
      <c r="ER75" s="75"/>
      <c r="ES75" s="69"/>
    </row>
    <row r="76" spans="1:149" x14ac:dyDescent="0.35">
      <c r="AP76" s="29"/>
      <c r="AQ76" s="36"/>
      <c r="AR76" s="36"/>
      <c r="AS76" s="42"/>
      <c r="AT76" s="78"/>
      <c r="AU76" s="80"/>
      <c r="AV76" s="60"/>
      <c r="AW76" s="75"/>
      <c r="AX76" s="69"/>
      <c r="EK76" s="29"/>
      <c r="EL76" s="36"/>
      <c r="EM76" s="36"/>
      <c r="EN76" s="42"/>
      <c r="EO76" s="78"/>
      <c r="EP76" s="80"/>
      <c r="EQ76" s="60"/>
      <c r="ER76" s="75"/>
      <c r="ES76" s="69"/>
    </row>
    <row r="77" spans="1:149" ht="15.5" x14ac:dyDescent="0.35">
      <c r="A77" s="3" t="s">
        <v>286</v>
      </c>
      <c r="AP77" s="29"/>
      <c r="AQ77" s="36"/>
      <c r="AR77" s="36"/>
      <c r="AS77" s="42"/>
      <c r="AT77" s="78"/>
      <c r="AU77" s="80"/>
      <c r="AV77" s="60"/>
      <c r="AW77" s="75"/>
      <c r="AX77" s="69"/>
      <c r="EK77" s="29"/>
      <c r="EL77" s="36"/>
      <c r="EM77" s="36"/>
      <c r="EN77" s="42"/>
      <c r="EO77" s="78"/>
      <c r="EP77" s="80"/>
      <c r="EQ77" s="60"/>
      <c r="ER77" s="75"/>
      <c r="ES77" s="69"/>
    </row>
    <row r="78" spans="1:149" x14ac:dyDescent="0.35">
      <c r="A78" s="1"/>
      <c r="B78" t="s">
        <v>289</v>
      </c>
      <c r="AP78" s="29"/>
      <c r="AQ78" s="36"/>
      <c r="AR78" s="36"/>
      <c r="AS78" s="42"/>
      <c r="AT78" s="78"/>
      <c r="AU78" s="80"/>
      <c r="AV78" s="60"/>
      <c r="AW78" s="75"/>
      <c r="AX78" s="69"/>
      <c r="EK78" s="29"/>
      <c r="EL78" s="36"/>
      <c r="EM78" s="36"/>
      <c r="EN78" s="42"/>
      <c r="EO78" s="78"/>
      <c r="EP78" s="80"/>
      <c r="EQ78" s="60"/>
      <c r="ER78" s="75"/>
      <c r="ES78" s="69"/>
    </row>
    <row r="79" spans="1:149" x14ac:dyDescent="0.35">
      <c r="A79" s="1"/>
      <c r="B79" t="s">
        <v>288</v>
      </c>
      <c r="AP79" s="29"/>
      <c r="AQ79" s="36"/>
      <c r="AR79" s="36"/>
      <c r="AS79" s="42"/>
      <c r="AT79" s="78"/>
      <c r="AU79" s="80"/>
      <c r="AV79" s="60"/>
      <c r="AW79" s="75"/>
      <c r="AX79" s="69"/>
      <c r="EK79" s="29"/>
      <c r="EL79" s="36"/>
      <c r="EM79" s="36"/>
      <c r="EN79" s="42"/>
      <c r="EO79" s="78"/>
      <c r="EP79" s="80"/>
      <c r="EQ79" s="60"/>
      <c r="ER79" s="75"/>
      <c r="ES79" s="69"/>
    </row>
    <row r="80" spans="1:149" x14ac:dyDescent="0.35">
      <c r="B80" t="s">
        <v>287</v>
      </c>
      <c r="AP80" s="29"/>
      <c r="AQ80" s="36"/>
      <c r="AR80" s="36"/>
      <c r="AS80" s="42"/>
      <c r="AT80" s="78"/>
      <c r="AU80" s="80"/>
      <c r="AV80" s="60"/>
      <c r="AW80" s="75"/>
      <c r="AX80" s="69"/>
      <c r="EK80" s="29"/>
      <c r="EL80" s="36"/>
      <c r="EM80" s="36"/>
      <c r="EN80" s="42"/>
      <c r="EO80" s="78"/>
      <c r="EP80" s="80"/>
      <c r="EQ80" s="60"/>
      <c r="ER80" s="75"/>
      <c r="ES80" s="69"/>
    </row>
    <row r="81" spans="1:150" x14ac:dyDescent="0.35">
      <c r="A81" s="1"/>
      <c r="AP81" s="29"/>
      <c r="AQ81" s="36"/>
      <c r="AR81" s="36"/>
      <c r="AS81" s="42"/>
      <c r="AT81" s="78"/>
      <c r="AU81" s="80"/>
      <c r="AV81" s="60"/>
      <c r="AW81" s="75"/>
      <c r="AX81" s="69"/>
      <c r="EK81" s="29"/>
      <c r="EL81" s="36"/>
      <c r="EM81" s="36"/>
      <c r="EN81" s="42"/>
      <c r="EO81" s="78"/>
      <c r="EP81" s="80"/>
      <c r="EQ81" s="60"/>
      <c r="ER81" s="75"/>
      <c r="ES81" s="69"/>
    </row>
    <row r="82" spans="1:150" ht="15.5" x14ac:dyDescent="0.35">
      <c r="A82" s="105" t="s">
        <v>310</v>
      </c>
      <c r="AP82" s="29"/>
      <c r="AQ82" s="36"/>
      <c r="AR82" s="36"/>
      <c r="AS82" s="42"/>
      <c r="AT82" s="78"/>
      <c r="AU82" s="80"/>
      <c r="AV82" s="60"/>
      <c r="AW82" s="75"/>
      <c r="AX82" s="69"/>
      <c r="EK82" s="29"/>
      <c r="EL82" s="36"/>
      <c r="EM82" s="36"/>
      <c r="EN82" s="42"/>
      <c r="EO82" s="78"/>
      <c r="EP82" s="80"/>
      <c r="EQ82" s="60"/>
      <c r="ER82" s="75"/>
      <c r="ES82" s="69"/>
    </row>
    <row r="83" spans="1:150" ht="15.5" x14ac:dyDescent="0.35">
      <c r="AP83" s="29"/>
      <c r="AQ83" s="36"/>
      <c r="AR83" s="36"/>
      <c r="AS83" s="42"/>
      <c r="AT83" s="78"/>
      <c r="AU83" s="80"/>
      <c r="AV83" s="60"/>
      <c r="AW83" s="75"/>
      <c r="AX83" s="69"/>
      <c r="DK83" s="105"/>
      <c r="EC83" s="105" t="s">
        <v>303</v>
      </c>
      <c r="EK83" s="29"/>
      <c r="EL83" s="36"/>
      <c r="EM83" s="36"/>
      <c r="EN83" s="42"/>
      <c r="EO83" s="78"/>
      <c r="EP83" s="80"/>
      <c r="EQ83" s="60"/>
      <c r="ER83" s="75"/>
      <c r="ES83" s="69"/>
    </row>
    <row r="84" spans="1:150" s="4" customFormat="1" ht="15.5" x14ac:dyDescent="0.35">
      <c r="AO84"/>
      <c r="AP84" s="29"/>
      <c r="AQ84" s="36"/>
      <c r="AR84" s="36"/>
      <c r="AS84" s="42"/>
      <c r="AT84" s="78"/>
      <c r="AU84" s="80"/>
      <c r="AV84" s="60"/>
      <c r="AW84" s="75"/>
      <c r="AX84" s="69"/>
      <c r="EJ84"/>
      <c r="EK84" s="29"/>
      <c r="EL84" s="36"/>
      <c r="EM84" s="36"/>
      <c r="EN84" s="42"/>
      <c r="EO84" s="78"/>
      <c r="EP84" s="80"/>
      <c r="EQ84" s="60"/>
      <c r="ER84" s="75"/>
      <c r="ES84" s="69"/>
      <c r="ET84"/>
    </row>
    <row r="85" spans="1:150" ht="15.5" x14ac:dyDescent="0.35">
      <c r="A85" s="61" t="s">
        <v>91</v>
      </c>
      <c r="I85" s="61" t="s">
        <v>91</v>
      </c>
      <c r="P85" s="6"/>
      <c r="Q85" s="61" t="s">
        <v>91</v>
      </c>
      <c r="T85" s="6"/>
      <c r="Y85" s="61" t="s">
        <v>91</v>
      </c>
      <c r="AC85" s="1"/>
      <c r="AG85" s="61" t="s">
        <v>91</v>
      </c>
      <c r="AO85" s="21"/>
      <c r="AP85" s="61" t="s">
        <v>91</v>
      </c>
      <c r="AY85" s="61" t="s">
        <v>91</v>
      </c>
      <c r="BL85" s="61" t="s">
        <v>91</v>
      </c>
      <c r="BY85" s="61" t="s">
        <v>91</v>
      </c>
      <c r="CM85" s="61" t="s">
        <v>91</v>
      </c>
      <c r="DA85" s="61" t="s">
        <v>91</v>
      </c>
      <c r="DK85" s="61" t="s">
        <v>91</v>
      </c>
      <c r="DT85" s="61" t="s">
        <v>91</v>
      </c>
      <c r="EC85" s="61" t="s">
        <v>91</v>
      </c>
      <c r="EJ85" s="21"/>
    </row>
    <row r="86" spans="1:150" x14ac:dyDescent="0.35">
      <c r="A86" s="7" t="s">
        <v>51</v>
      </c>
      <c r="H86" s="7"/>
      <c r="I86" s="7" t="s">
        <v>50</v>
      </c>
      <c r="Q86" s="7" t="s">
        <v>49</v>
      </c>
      <c r="Y86" s="7" t="s">
        <v>48</v>
      </c>
      <c r="AG86" s="7" t="s">
        <v>47</v>
      </c>
      <c r="AP86" s="7" t="s">
        <v>258</v>
      </c>
      <c r="AX86" s="7"/>
      <c r="AY86" s="7" t="s">
        <v>188</v>
      </c>
      <c r="BL86" s="7" t="s">
        <v>190</v>
      </c>
      <c r="BY86" s="7" t="s">
        <v>189</v>
      </c>
      <c r="CL86" s="7" t="s">
        <v>181</v>
      </c>
      <c r="DA86" s="7" t="s">
        <v>312</v>
      </c>
      <c r="DK86" s="7" t="s">
        <v>46</v>
      </c>
      <c r="DT86" s="7" t="s">
        <v>107</v>
      </c>
      <c r="EC86" s="7" t="s">
        <v>108</v>
      </c>
      <c r="EK86" s="7"/>
      <c r="ES86" s="7"/>
    </row>
    <row r="87" spans="1:150" x14ac:dyDescent="0.35">
      <c r="B87" s="7" t="s">
        <v>43</v>
      </c>
      <c r="H87" s="7"/>
      <c r="J87" s="7" t="s">
        <v>44</v>
      </c>
      <c r="R87" s="7" t="s">
        <v>45</v>
      </c>
      <c r="Z87" s="7" t="s">
        <v>93</v>
      </c>
      <c r="AI87" s="7" t="s">
        <v>94</v>
      </c>
      <c r="AR87" s="7" t="s">
        <v>187</v>
      </c>
      <c r="AX87" s="7"/>
      <c r="AZ87" s="7" t="s">
        <v>175</v>
      </c>
      <c r="BM87" s="7" t="s">
        <v>175</v>
      </c>
      <c r="BZ87" s="7" t="s">
        <v>191</v>
      </c>
      <c r="DB87" s="7" t="s">
        <v>324</v>
      </c>
      <c r="DL87" s="7" t="s">
        <v>324</v>
      </c>
      <c r="DV87" s="7" t="s">
        <v>109</v>
      </c>
      <c r="EC87" s="7" t="s">
        <v>112</v>
      </c>
      <c r="EM87" s="7"/>
      <c r="ES87" s="7"/>
    </row>
    <row r="88" spans="1:150" x14ac:dyDescent="0.35">
      <c r="A88" s="6"/>
      <c r="B88" s="6" t="s">
        <v>39</v>
      </c>
      <c r="D88" s="8"/>
      <c r="H88" s="8"/>
      <c r="I88" s="6"/>
      <c r="J88" s="6" t="s">
        <v>39</v>
      </c>
      <c r="L88" s="8"/>
      <c r="Q88" s="6"/>
      <c r="R88" s="6" t="s">
        <v>39</v>
      </c>
      <c r="T88" s="8"/>
      <c r="Y88" s="6"/>
      <c r="Z88" s="6" t="s">
        <v>39</v>
      </c>
      <c r="AB88" s="8"/>
      <c r="AG88" s="6"/>
      <c r="AH88" s="6" t="s">
        <v>39</v>
      </c>
      <c r="AJ88" s="8"/>
      <c r="AP88" s="6"/>
      <c r="AQ88" s="6" t="s">
        <v>39</v>
      </c>
      <c r="AS88" s="8"/>
      <c r="AX88" s="6"/>
      <c r="AZ88" s="36" t="s">
        <v>177</v>
      </c>
      <c r="BB88" s="1">
        <f>BG134</f>
        <v>10</v>
      </c>
      <c r="BC88" s="36" t="s">
        <v>178</v>
      </c>
      <c r="BD88" s="1"/>
      <c r="BE88" s="103">
        <f>BG135</f>
        <v>0.5</v>
      </c>
      <c r="BM88" s="1" t="s">
        <v>177</v>
      </c>
      <c r="BO88" s="1">
        <f>BT134</f>
        <v>15</v>
      </c>
      <c r="BP88" s="36" t="s">
        <v>179</v>
      </c>
      <c r="BR88" s="103">
        <f>BT135</f>
        <v>0.8</v>
      </c>
      <c r="BZ88" s="36" t="s">
        <v>177</v>
      </c>
      <c r="CB88" s="1">
        <f>CH134</f>
        <v>15</v>
      </c>
      <c r="CC88" s="36" t="s">
        <v>180</v>
      </c>
      <c r="CE88" s="103">
        <f>CH135</f>
        <v>1</v>
      </c>
      <c r="CF88" s="36" t="s">
        <v>193</v>
      </c>
      <c r="CZ88" s="6"/>
      <c r="DA88" s="6" t="s">
        <v>39</v>
      </c>
      <c r="DC88" s="125" t="s">
        <v>315</v>
      </c>
      <c r="DD88" s="8"/>
      <c r="DF88" s="42" t="s">
        <v>318</v>
      </c>
      <c r="DJ88" s="6"/>
      <c r="DK88" s="6"/>
      <c r="DN88" s="8"/>
      <c r="DT88" s="6"/>
      <c r="DU88" s="6" t="s">
        <v>39</v>
      </c>
      <c r="DW88" s="8"/>
      <c r="EC88" s="6"/>
      <c r="ED88" s="6" t="s">
        <v>39</v>
      </c>
      <c r="EF88" s="8"/>
      <c r="EK88" s="6"/>
      <c r="EL88" s="6"/>
      <c r="EN88" s="8"/>
      <c r="ES88" s="6"/>
      <c r="ET88" s="6"/>
    </row>
    <row r="89" spans="1:150" x14ac:dyDescent="0.35">
      <c r="A89" s="6" t="s">
        <v>38</v>
      </c>
      <c r="B89" s="6"/>
      <c r="C89" s="29"/>
      <c r="D89" s="42" t="s">
        <v>13</v>
      </c>
      <c r="E89" s="29"/>
      <c r="F89" s="29"/>
      <c r="G89" s="114" t="s">
        <v>14</v>
      </c>
      <c r="H89" s="9"/>
      <c r="J89" s="6"/>
      <c r="K89" s="29" t="s">
        <v>15</v>
      </c>
      <c r="L89" s="42" t="s">
        <v>13</v>
      </c>
      <c r="M89" s="29"/>
      <c r="N89" s="29"/>
      <c r="O89" s="114" t="s">
        <v>14</v>
      </c>
      <c r="P89" s="6"/>
      <c r="R89" s="6"/>
      <c r="S89" s="29" t="s">
        <v>15</v>
      </c>
      <c r="T89" s="42" t="s">
        <v>13</v>
      </c>
      <c r="U89" s="29"/>
      <c r="V89" s="29"/>
      <c r="W89" s="114" t="s">
        <v>14</v>
      </c>
      <c r="Z89" s="6"/>
      <c r="AA89" s="29" t="s">
        <v>15</v>
      </c>
      <c r="AB89" s="42" t="s">
        <v>13</v>
      </c>
      <c r="AC89" s="29"/>
      <c r="AD89" s="29"/>
      <c r="AE89" s="114" t="s">
        <v>14</v>
      </c>
      <c r="AH89" s="6"/>
      <c r="AI89" s="29" t="s">
        <v>15</v>
      </c>
      <c r="AJ89" s="42" t="s">
        <v>13</v>
      </c>
      <c r="AK89" s="29"/>
      <c r="AL89" s="29"/>
      <c r="AM89" s="114" t="s">
        <v>14</v>
      </c>
      <c r="AQ89" s="6"/>
      <c r="AR89" s="29" t="s">
        <v>15</v>
      </c>
      <c r="AS89" s="42" t="s">
        <v>13</v>
      </c>
      <c r="AT89" s="29"/>
      <c r="AU89" s="29"/>
      <c r="AV89" s="36" t="s">
        <v>14</v>
      </c>
      <c r="AZ89" s="6" t="s">
        <v>39</v>
      </c>
      <c r="BD89" s="42" t="s">
        <v>170</v>
      </c>
      <c r="BE89" s="84"/>
      <c r="BF89" s="29"/>
      <c r="BG89" s="29"/>
      <c r="BH89" s="36"/>
      <c r="BM89" s="6" t="s">
        <v>39</v>
      </c>
      <c r="BQ89" s="42" t="s">
        <v>170</v>
      </c>
      <c r="BS89" s="29"/>
      <c r="BT89" s="29"/>
      <c r="BU89" s="36"/>
      <c r="BZ89" s="6" t="s">
        <v>39</v>
      </c>
      <c r="CD89" s="42" t="s">
        <v>170</v>
      </c>
      <c r="CF89" s="29"/>
      <c r="CG89" s="29"/>
      <c r="CH89" s="36"/>
      <c r="CM89" s="6" t="s">
        <v>39</v>
      </c>
      <c r="DA89" s="6"/>
      <c r="DB89" s="29" t="s">
        <v>15</v>
      </c>
      <c r="DD89" s="125" t="s">
        <v>316</v>
      </c>
      <c r="DG89" s="37" t="s">
        <v>319</v>
      </c>
      <c r="DI89" s="29"/>
      <c r="DJ89" s="114" t="s">
        <v>14</v>
      </c>
      <c r="DL89" s="29"/>
      <c r="DN89" s="42" t="s">
        <v>13</v>
      </c>
      <c r="DO89" s="29"/>
      <c r="DP89" s="29"/>
      <c r="DQ89" s="111" t="s">
        <v>14</v>
      </c>
      <c r="DU89" s="6"/>
      <c r="DV89" s="29" t="s">
        <v>15</v>
      </c>
      <c r="DW89" s="42" t="s">
        <v>13</v>
      </c>
      <c r="DX89" s="29"/>
      <c r="DY89" s="29"/>
      <c r="DZ89" s="111" t="s">
        <v>14</v>
      </c>
      <c r="ED89" s="6"/>
      <c r="EE89" s="29" t="s">
        <v>15</v>
      </c>
      <c r="EF89" s="42" t="s">
        <v>13</v>
      </c>
      <c r="EG89" s="29"/>
      <c r="EH89" s="29"/>
      <c r="EI89" s="111" t="s">
        <v>14</v>
      </c>
      <c r="EL89" s="6"/>
      <c r="EM89" s="29"/>
      <c r="EN89" s="42"/>
      <c r="EO89" s="29"/>
      <c r="EP89" s="29"/>
      <c r="EQ89" s="36"/>
      <c r="ET89" s="6"/>
    </row>
    <row r="90" spans="1:150" x14ac:dyDescent="0.35">
      <c r="A90" s="6"/>
      <c r="B90" s="6"/>
      <c r="C90" s="29" t="s">
        <v>15</v>
      </c>
      <c r="D90" s="42"/>
      <c r="E90" s="37" t="s">
        <v>40</v>
      </c>
      <c r="F90" s="29"/>
      <c r="G90" s="115"/>
      <c r="H90" s="9"/>
      <c r="I90" s="6" t="s">
        <v>38</v>
      </c>
      <c r="J90" s="6"/>
      <c r="L90" s="42"/>
      <c r="M90" s="37" t="s">
        <v>40</v>
      </c>
      <c r="N90" s="29"/>
      <c r="O90" s="115"/>
      <c r="P90" s="6"/>
      <c r="Q90" s="6" t="s">
        <v>38</v>
      </c>
      <c r="R90" s="6"/>
      <c r="T90" s="42"/>
      <c r="U90" s="37" t="s">
        <v>40</v>
      </c>
      <c r="V90" s="29"/>
      <c r="W90" s="115"/>
      <c r="Y90" s="6" t="s">
        <v>38</v>
      </c>
      <c r="Z90" s="6"/>
      <c r="AB90" s="42"/>
      <c r="AC90" s="37" t="s">
        <v>40</v>
      </c>
      <c r="AD90" s="29"/>
      <c r="AE90" s="115"/>
      <c r="AG90" s="6" t="s">
        <v>38</v>
      </c>
      <c r="AH90" s="6"/>
      <c r="AJ90" s="42"/>
      <c r="AK90" s="37" t="s">
        <v>40</v>
      </c>
      <c r="AL90" s="29"/>
      <c r="AM90" s="115"/>
      <c r="AP90" s="6" t="s">
        <v>38</v>
      </c>
      <c r="AQ90" s="6"/>
      <c r="AS90" s="42"/>
      <c r="AT90" s="37" t="s">
        <v>40</v>
      </c>
      <c r="AU90" s="29"/>
      <c r="AV90" s="29"/>
      <c r="AX90" s="6"/>
      <c r="AY90" s="6" t="s">
        <v>38</v>
      </c>
      <c r="AZ90" s="6"/>
      <c r="BA90" s="29" t="s">
        <v>15</v>
      </c>
      <c r="BB90" s="27" t="s">
        <v>216</v>
      </c>
      <c r="BC90" s="27"/>
      <c r="BE90" s="42" t="s">
        <v>169</v>
      </c>
      <c r="BG90" s="37" t="s">
        <v>172</v>
      </c>
      <c r="BH90" s="29"/>
      <c r="BI90" s="101" t="s">
        <v>174</v>
      </c>
      <c r="BL90" s="6" t="s">
        <v>38</v>
      </c>
      <c r="BM90" s="6"/>
      <c r="BN90" s="29" t="s">
        <v>15</v>
      </c>
      <c r="BO90" s="27" t="s">
        <v>216</v>
      </c>
      <c r="BP90" s="27"/>
      <c r="BR90" s="42" t="s">
        <v>169</v>
      </c>
      <c r="BT90" s="37" t="s">
        <v>172</v>
      </c>
      <c r="BU90" s="29"/>
      <c r="BV90" s="101" t="s">
        <v>174</v>
      </c>
      <c r="BY90" s="6" t="s">
        <v>38</v>
      </c>
      <c r="BZ90" s="6"/>
      <c r="CA90" s="29" t="s">
        <v>15</v>
      </c>
      <c r="CB90" s="27" t="s">
        <v>216</v>
      </c>
      <c r="CC90" s="27"/>
      <c r="CE90" s="42" t="s">
        <v>169</v>
      </c>
      <c r="CG90" s="37" t="s">
        <v>172</v>
      </c>
      <c r="CH90" s="29"/>
      <c r="CI90" s="101" t="s">
        <v>174</v>
      </c>
      <c r="CL90" s="6" t="s">
        <v>38</v>
      </c>
      <c r="CM90" s="6"/>
      <c r="CN90" s="29" t="s">
        <v>15</v>
      </c>
      <c r="CO90" s="27" t="s">
        <v>216</v>
      </c>
      <c r="CP90" s="27"/>
      <c r="CQ90" s="27"/>
      <c r="CZ90" s="6" t="s">
        <v>38</v>
      </c>
      <c r="DA90" s="6"/>
      <c r="DE90" s="42" t="s">
        <v>317</v>
      </c>
      <c r="DH90" s="37" t="s">
        <v>320</v>
      </c>
      <c r="DI90" s="29"/>
      <c r="DJ90" s="115"/>
      <c r="DN90" s="42"/>
      <c r="DO90" s="37" t="s">
        <v>40</v>
      </c>
      <c r="DP90" s="29"/>
      <c r="DQ90" s="112"/>
      <c r="DT90" s="6" t="s">
        <v>38</v>
      </c>
      <c r="DU90" s="6"/>
      <c r="DW90" s="42"/>
      <c r="DX90" s="37" t="s">
        <v>40</v>
      </c>
      <c r="DY90" s="29"/>
      <c r="DZ90" s="112"/>
      <c r="EC90" s="6" t="s">
        <v>38</v>
      </c>
      <c r="ED90" s="6"/>
      <c r="EF90" s="42"/>
      <c r="EG90" s="37" t="s">
        <v>40</v>
      </c>
      <c r="EH90" s="29"/>
      <c r="EI90" s="112"/>
      <c r="EK90" s="6"/>
      <c r="EL90" s="6"/>
      <c r="EN90" s="42"/>
      <c r="EO90" s="37"/>
      <c r="EP90" s="29"/>
      <c r="EQ90" s="29"/>
      <c r="ES90" s="6"/>
      <c r="ET90" s="6"/>
    </row>
    <row r="91" spans="1:150" x14ac:dyDescent="0.35">
      <c r="A91" s="6"/>
      <c r="B91" s="6"/>
      <c r="C91" s="29"/>
      <c r="D91" s="42"/>
      <c r="E91" s="37"/>
      <c r="F91" s="38" t="s">
        <v>16</v>
      </c>
      <c r="G91" s="115"/>
      <c r="H91" s="12"/>
      <c r="I91" s="6"/>
      <c r="J91" s="6"/>
      <c r="K91" s="29"/>
      <c r="L91" s="42"/>
      <c r="M91" s="37"/>
      <c r="N91" s="38" t="s">
        <v>16</v>
      </c>
      <c r="O91" s="115"/>
      <c r="P91" s="6"/>
      <c r="Q91" s="6"/>
      <c r="R91" s="6"/>
      <c r="S91" s="29"/>
      <c r="T91" s="42"/>
      <c r="U91" s="37"/>
      <c r="V91" s="38" t="s">
        <v>16</v>
      </c>
      <c r="W91" s="115"/>
      <c r="Y91" s="6"/>
      <c r="Z91" s="6"/>
      <c r="AA91" s="29"/>
      <c r="AB91" s="42"/>
      <c r="AC91" s="37"/>
      <c r="AD91" s="38" t="s">
        <v>16</v>
      </c>
      <c r="AE91" s="115"/>
      <c r="AG91" s="6"/>
      <c r="AH91" s="6"/>
      <c r="AI91" s="29"/>
      <c r="AJ91" s="42"/>
      <c r="AK91" s="37"/>
      <c r="AL91" s="38" t="s">
        <v>16</v>
      </c>
      <c r="AM91" s="115"/>
      <c r="AP91" s="6"/>
      <c r="AQ91" s="6"/>
      <c r="AR91" s="29"/>
      <c r="AS91" s="42"/>
      <c r="AT91" s="37"/>
      <c r="AU91" s="38" t="s">
        <v>16</v>
      </c>
      <c r="AV91" s="29"/>
      <c r="AW91" s="70" t="s">
        <v>101</v>
      </c>
      <c r="AX91" s="6"/>
      <c r="AY91" s="6"/>
      <c r="AZ91" s="6"/>
      <c r="BB91" s="27"/>
      <c r="BC91" s="27" t="s">
        <v>217</v>
      </c>
      <c r="BE91" s="42"/>
      <c r="BF91" s="40" t="s">
        <v>171</v>
      </c>
      <c r="BG91" s="37"/>
      <c r="BH91" s="64" t="s">
        <v>102</v>
      </c>
      <c r="BI91" s="102"/>
      <c r="BJ91" s="69" t="s">
        <v>173</v>
      </c>
      <c r="BK91" s="69"/>
      <c r="BL91" s="6"/>
      <c r="BM91" s="6"/>
      <c r="BO91" s="27"/>
      <c r="BP91" s="27" t="s">
        <v>217</v>
      </c>
      <c r="BR91" s="42"/>
      <c r="BS91" s="40" t="s">
        <v>171</v>
      </c>
      <c r="BT91" s="37"/>
      <c r="BU91" s="64" t="s">
        <v>102</v>
      </c>
      <c r="BV91" s="102"/>
      <c r="BW91" s="69" t="s">
        <v>173</v>
      </c>
      <c r="BX91" s="69"/>
      <c r="BY91" s="6"/>
      <c r="BZ91" s="6"/>
      <c r="CB91" s="27"/>
      <c r="CC91" s="27" t="s">
        <v>217</v>
      </c>
      <c r="CE91" s="42"/>
      <c r="CF91" s="40" t="s">
        <v>171</v>
      </c>
      <c r="CG91" s="37"/>
      <c r="CH91" s="64" t="s">
        <v>102</v>
      </c>
      <c r="CI91" s="102"/>
      <c r="CJ91" s="69" t="s">
        <v>173</v>
      </c>
      <c r="CL91" s="6"/>
      <c r="CM91" s="6"/>
      <c r="CO91" s="27"/>
      <c r="CP91" s="27" t="s">
        <v>217</v>
      </c>
      <c r="CQ91" s="27"/>
      <c r="CY91" s="64"/>
      <c r="CZ91" s="6"/>
      <c r="DA91" s="6"/>
      <c r="DB91" s="29"/>
      <c r="DE91" s="42"/>
      <c r="DF91" s="42" t="s">
        <v>318</v>
      </c>
      <c r="DG91" s="37"/>
      <c r="DI91" s="38" t="s">
        <v>16</v>
      </c>
      <c r="DJ91" s="115"/>
      <c r="DL91" s="29"/>
      <c r="DN91" s="42"/>
      <c r="DO91" s="37"/>
      <c r="DP91" s="38" t="s">
        <v>16</v>
      </c>
      <c r="DQ91" s="112"/>
      <c r="DT91" s="6"/>
      <c r="DU91" s="6"/>
      <c r="DV91" s="29"/>
      <c r="DW91" s="42"/>
      <c r="DX91" s="37"/>
      <c r="DY91" s="38" t="s">
        <v>16</v>
      </c>
      <c r="DZ91" s="112"/>
      <c r="EA91" s="70" t="s">
        <v>101</v>
      </c>
      <c r="EC91" s="6"/>
      <c r="ED91" s="6"/>
      <c r="EE91" s="29"/>
      <c r="EF91" s="42"/>
      <c r="EG91" s="37"/>
      <c r="EH91" s="38" t="s">
        <v>16</v>
      </c>
      <c r="EI91" s="112"/>
      <c r="EJ91" s="64" t="s">
        <v>102</v>
      </c>
      <c r="EK91" s="6"/>
      <c r="EL91" s="6"/>
      <c r="EM91" s="29"/>
      <c r="EN91" s="42"/>
      <c r="EO91" s="37"/>
      <c r="EP91" s="38"/>
      <c r="EQ91" s="29"/>
      <c r="ER91" s="63"/>
      <c r="ES91" s="6"/>
      <c r="ET91" s="6"/>
    </row>
    <row r="92" spans="1:150" x14ac:dyDescent="0.35">
      <c r="A92" s="14">
        <v>2000</v>
      </c>
      <c r="B92" s="14">
        <v>2000</v>
      </c>
      <c r="C92" s="39">
        <v>2000</v>
      </c>
      <c r="D92" s="43">
        <f>D190</f>
        <v>1.0092687835193819</v>
      </c>
      <c r="E92" s="40">
        <f t="shared" ref="E92:G92" si="11">E190</f>
        <v>0.48371351310674149</v>
      </c>
      <c r="F92" s="41">
        <f t="shared" si="11"/>
        <v>1.1401872188425793E-2</v>
      </c>
      <c r="G92" s="116">
        <f t="shared" si="11"/>
        <v>0.52555527041264039</v>
      </c>
      <c r="H92" s="15"/>
      <c r="I92" s="14">
        <v>2000</v>
      </c>
      <c r="J92" s="14">
        <v>2000</v>
      </c>
      <c r="K92" s="39">
        <v>2000</v>
      </c>
      <c r="L92" s="43">
        <f>L190</f>
        <v>0.99340543773754708</v>
      </c>
      <c r="M92" s="40">
        <f t="shared" ref="M92:O92" si="12">M190</f>
        <v>0.4593083657500725</v>
      </c>
      <c r="N92" s="41">
        <f t="shared" si="12"/>
        <v>9.8408587130942478E-3</v>
      </c>
      <c r="O92" s="116">
        <f t="shared" si="12"/>
        <v>0.53409707198747458</v>
      </c>
      <c r="P92" s="17"/>
      <c r="Q92" s="14">
        <v>2000</v>
      </c>
      <c r="R92" s="14">
        <v>2000</v>
      </c>
      <c r="S92" s="39">
        <v>2000</v>
      </c>
      <c r="T92" s="43">
        <f>T190</f>
        <v>1.0190669247473245</v>
      </c>
      <c r="U92" s="40">
        <f t="shared" ref="U92:W92" si="13">U190</f>
        <v>0.49878757653434552</v>
      </c>
      <c r="V92" s="41">
        <f t="shared" si="13"/>
        <v>1.3483545364356387E-2</v>
      </c>
      <c r="W92" s="116">
        <f t="shared" si="13"/>
        <v>0.52027934821297905</v>
      </c>
      <c r="Y92" s="14">
        <v>2000</v>
      </c>
      <c r="Z92" s="14">
        <v>2000</v>
      </c>
      <c r="AA92" s="39">
        <v>2000</v>
      </c>
      <c r="AB92" s="43">
        <f>AB190</f>
        <v>1.0167408170421792</v>
      </c>
      <c r="AC92" s="40">
        <f t="shared" ref="AC92:AE92" si="14">AC190</f>
        <v>0.49520894929566051</v>
      </c>
      <c r="AD92" s="41">
        <f t="shared" si="14"/>
        <v>2.6324075687301787E-2</v>
      </c>
      <c r="AE92" s="116">
        <f t="shared" si="14"/>
        <v>0.52153186774651872</v>
      </c>
      <c r="AG92" s="14">
        <v>2000</v>
      </c>
      <c r="AH92" s="14">
        <v>2000</v>
      </c>
      <c r="AI92" s="39">
        <v>2000</v>
      </c>
      <c r="AJ92" s="43">
        <f>AJ190</f>
        <v>0.99415880140314805</v>
      </c>
      <c r="AK92" s="40">
        <f t="shared" ref="AK92:AM92" si="15">AK190</f>
        <v>0.46046738677407406</v>
      </c>
      <c r="AL92" s="41">
        <f t="shared" si="15"/>
        <v>4.9048201971024644E-3</v>
      </c>
      <c r="AM92" s="116">
        <f t="shared" si="15"/>
        <v>0.53369141462907399</v>
      </c>
      <c r="AP92" s="14">
        <v>2000</v>
      </c>
      <c r="AQ92" s="14">
        <v>2000</v>
      </c>
      <c r="AR92" s="39">
        <v>2000</v>
      </c>
      <c r="AS92" s="42">
        <v>0.83909999999999996</v>
      </c>
      <c r="AT92" s="40">
        <f>$AT174</f>
        <v>0.38228410424373394</v>
      </c>
      <c r="AU92" s="72">
        <f>$AU174</f>
        <v>5.2719641775198769E-3</v>
      </c>
      <c r="AW92" s="121">
        <f>$AQ174</f>
        <v>1.6875</v>
      </c>
      <c r="AX92" s="14"/>
      <c r="AY92" s="14">
        <v>2000</v>
      </c>
      <c r="AZ92" s="14">
        <v>2000</v>
      </c>
      <c r="BA92" s="39">
        <v>2000</v>
      </c>
      <c r="BB92" s="104">
        <f>$BA174</f>
        <v>1.6875</v>
      </c>
      <c r="BC92" s="104">
        <f>$BB174</f>
        <v>1.6875</v>
      </c>
      <c r="BD92" s="43">
        <v>0.83909999999999996</v>
      </c>
      <c r="BE92" s="43">
        <f>$BD174</f>
        <v>0.8391096677584271</v>
      </c>
      <c r="BF92" s="40">
        <f>$AT174</f>
        <v>0.38228410424373394</v>
      </c>
      <c r="BG92" s="40">
        <f>$BE174</f>
        <v>0.38228410424373394</v>
      </c>
      <c r="BH92" s="65">
        <f>$BH174</f>
        <v>1</v>
      </c>
      <c r="BI92" s="101">
        <f>$AU174</f>
        <v>5.2719641775198769E-3</v>
      </c>
      <c r="BJ92" s="100">
        <f>BF174</f>
        <v>5.2719641775198769E-3</v>
      </c>
      <c r="BK92" s="100"/>
      <c r="BL92" s="14">
        <v>2000</v>
      </c>
      <c r="BM92" s="14">
        <v>2000</v>
      </c>
      <c r="BN92" s="39">
        <v>2000</v>
      </c>
      <c r="BO92" s="104">
        <f>$BA174</f>
        <v>1.6875</v>
      </c>
      <c r="BP92" s="104">
        <f>$BP174</f>
        <v>1.6875</v>
      </c>
      <c r="BQ92" s="43">
        <v>0.83909999999999996</v>
      </c>
      <c r="BR92" s="43">
        <f>$BR174</f>
        <v>0.8391096677584271</v>
      </c>
      <c r="BS92" s="40">
        <f>$AT174</f>
        <v>0.38228410424373394</v>
      </c>
      <c r="BT92" s="40">
        <f>$BS174</f>
        <v>0.38228410424373394</v>
      </c>
      <c r="BU92" s="65">
        <f>BU174</f>
        <v>1</v>
      </c>
      <c r="BV92" s="101">
        <f>$AU174</f>
        <v>5.2719641775198769E-3</v>
      </c>
      <c r="BW92" s="100">
        <f>BT174</f>
        <v>5.2719641775198769E-3</v>
      </c>
      <c r="BX92" s="100"/>
      <c r="BY92" s="14">
        <v>2000</v>
      </c>
      <c r="BZ92" s="14">
        <v>2000</v>
      </c>
      <c r="CA92" s="39">
        <v>2000</v>
      </c>
      <c r="CB92" s="104">
        <f>$BA174</f>
        <v>1.6875</v>
      </c>
      <c r="CC92" s="104">
        <f>CC174</f>
        <v>1.6875</v>
      </c>
      <c r="CD92" s="43">
        <v>0.83909999999999996</v>
      </c>
      <c r="CE92" s="43">
        <f>CE174</f>
        <v>0.8391096677584271</v>
      </c>
      <c r="CF92" s="40">
        <f>$AT174</f>
        <v>0.38228410424373394</v>
      </c>
      <c r="CG92" s="40">
        <f>CF174</f>
        <v>0.38228410424373394</v>
      </c>
      <c r="CH92" s="65">
        <f>CH174</f>
        <v>1</v>
      </c>
      <c r="CI92" s="101">
        <f>$AU174</f>
        <v>5.2719641775198769E-3</v>
      </c>
      <c r="CJ92" s="101">
        <f>CG174</f>
        <v>5.2719641775198769E-3</v>
      </c>
      <c r="CL92" s="14">
        <v>2000</v>
      </c>
      <c r="CM92" s="14">
        <v>2000</v>
      </c>
      <c r="CN92" s="39">
        <v>2000</v>
      </c>
      <c r="CO92" s="104">
        <f>$BA174</f>
        <v>1.6875</v>
      </c>
      <c r="CP92" s="104">
        <f>$BB174</f>
        <v>1.6875</v>
      </c>
      <c r="CQ92" s="104">
        <f>$BP174</f>
        <v>1.6875</v>
      </c>
      <c r="CR92" s="43">
        <v>0.83909999999999996</v>
      </c>
      <c r="CS92" s="43">
        <f>$BD174</f>
        <v>0.8391096677584271</v>
      </c>
      <c r="CT92" s="43">
        <f>$BR174</f>
        <v>0.8391096677584271</v>
      </c>
      <c r="CU92" s="40">
        <f>$AT174</f>
        <v>0.38228410424373394</v>
      </c>
      <c r="CV92" s="40">
        <f>$BE174</f>
        <v>0.38228410424373394</v>
      </c>
      <c r="CW92" s="40">
        <f>$BS174</f>
        <v>0.38228410424373394</v>
      </c>
      <c r="CX92" s="65">
        <f>$BH174</f>
        <v>1</v>
      </c>
      <c r="CY92" s="65"/>
      <c r="CZ92" s="14">
        <v>2000</v>
      </c>
      <c r="DA92" s="14">
        <v>2000</v>
      </c>
      <c r="DB92" s="39">
        <v>2000</v>
      </c>
      <c r="DC92" s="104">
        <f>DB174</f>
        <v>3.6875</v>
      </c>
      <c r="DD92" s="104">
        <f>DL174</f>
        <v>3.6875</v>
      </c>
      <c r="DE92" s="43">
        <f>DD174</f>
        <v>0.92075891912146957</v>
      </c>
      <c r="DF92" s="43">
        <f>DN174</f>
        <v>0.92075891912146957</v>
      </c>
      <c r="DG92" s="40">
        <f>DE174</f>
        <v>0.50789833710995325</v>
      </c>
      <c r="DH92" s="40">
        <f>DO174</f>
        <v>0.50789833710995325</v>
      </c>
      <c r="DI92" s="41">
        <f>DF174</f>
        <v>9.8571776124077703E-3</v>
      </c>
      <c r="DJ92" s="116">
        <f>DG174</f>
        <v>0.41286058201151632</v>
      </c>
      <c r="DK92" s="65">
        <f>$BH174</f>
        <v>1</v>
      </c>
      <c r="DL92" s="39"/>
      <c r="DN92" s="43">
        <f>DN174</f>
        <v>0.92075891912146957</v>
      </c>
      <c r="DO92" s="40">
        <f>DO174</f>
        <v>0.50789833710995325</v>
      </c>
      <c r="DP92" s="41">
        <f>DP174</f>
        <v>9.8571776124077703E-3</v>
      </c>
      <c r="DQ92" s="113">
        <f>DQ174</f>
        <v>0.41286058201151632</v>
      </c>
      <c r="DR92" s="65">
        <f>$BH174</f>
        <v>1</v>
      </c>
      <c r="DT92" s="14">
        <v>2000</v>
      </c>
      <c r="DU92" s="14">
        <v>2000</v>
      </c>
      <c r="DV92" s="39">
        <v>2000</v>
      </c>
      <c r="DW92" s="43">
        <f>DW174</f>
        <v>0.83766486110347604</v>
      </c>
      <c r="DX92" s="40">
        <f>DX174</f>
        <v>0.38006132477457871</v>
      </c>
      <c r="DY92" s="41">
        <f>DY174</f>
        <v>1.051523052294334E-2</v>
      </c>
      <c r="DZ92" s="113">
        <f>DZ174</f>
        <v>0.45760353632889733</v>
      </c>
      <c r="EA92" s="44">
        <f>ED174</f>
        <v>1.6875</v>
      </c>
      <c r="EC92" s="14">
        <v>2000</v>
      </c>
      <c r="ED92" s="14">
        <v>2000</v>
      </c>
      <c r="EE92" s="39">
        <v>2000</v>
      </c>
      <c r="EF92" s="43">
        <f>EF174</f>
        <v>0.83766486110347604</v>
      </c>
      <c r="EG92" s="40">
        <f>EG174</f>
        <v>0.38006132477457871</v>
      </c>
      <c r="EH92" s="41">
        <f>EH174</f>
        <v>1.051523052294334E-2</v>
      </c>
      <c r="EI92" s="113">
        <f>EI174</f>
        <v>0.45760353632889733</v>
      </c>
      <c r="EJ92" s="65">
        <f>EJ174</f>
        <v>1</v>
      </c>
      <c r="EK92" s="14"/>
      <c r="EL92" s="14"/>
      <c r="EM92" s="39"/>
      <c r="EN92" s="42"/>
      <c r="EO92" s="73"/>
      <c r="EP92" s="72"/>
      <c r="ER92" s="19"/>
      <c r="ES92" s="14"/>
      <c r="ET92" s="14"/>
    </row>
    <row r="93" spans="1:150" x14ac:dyDescent="0.35">
      <c r="A93" s="6"/>
      <c r="B93" s="6"/>
      <c r="C93" s="29">
        <v>2010</v>
      </c>
      <c r="D93" s="43">
        <f>D200</f>
        <v>1.2260425387431524</v>
      </c>
      <c r="E93" s="40">
        <f t="shared" ref="E93:G93" si="16">E200</f>
        <v>0.60341005960485006</v>
      </c>
      <c r="F93" s="41">
        <f t="shared" si="16"/>
        <v>1.7243559855886416E-2</v>
      </c>
      <c r="G93" s="116">
        <f t="shared" si="16"/>
        <v>0.62263247913830233</v>
      </c>
      <c r="I93" s="6"/>
      <c r="J93" s="6"/>
      <c r="K93" s="29">
        <v>2010</v>
      </c>
      <c r="L93" s="43">
        <f>L200</f>
        <v>1.2183340989505167</v>
      </c>
      <c r="M93" s="40">
        <f t="shared" ref="M93:O93" si="17">M200</f>
        <v>0.59155092146233346</v>
      </c>
      <c r="N93" s="41">
        <f t="shared" si="17"/>
        <v>1.5382186503664252E-2</v>
      </c>
      <c r="O93" s="116">
        <f t="shared" si="17"/>
        <v>0.62678317748818324</v>
      </c>
      <c r="Q93" s="6"/>
      <c r="R93" s="6"/>
      <c r="S93" s="29">
        <v>2010</v>
      </c>
      <c r="T93" s="43">
        <f>T200</f>
        <v>1.2304459959986049</v>
      </c>
      <c r="U93" s="40">
        <f t="shared" ref="U93:W93" si="18">U200</f>
        <v>0.61018460922862328</v>
      </c>
      <c r="V93" s="41">
        <f t="shared" si="18"/>
        <v>1.9851518934375444E-2</v>
      </c>
      <c r="W93" s="116">
        <f t="shared" si="18"/>
        <v>0.62026138676998166</v>
      </c>
      <c r="Y93" s="6"/>
      <c r="Z93" s="6"/>
      <c r="AA93" s="29">
        <v>2010</v>
      </c>
      <c r="AB93" s="43">
        <f>AB200</f>
        <v>1.2292096526868095</v>
      </c>
      <c r="AC93" s="40">
        <f t="shared" ref="AC93:AE93" si="19">AC200</f>
        <v>0.60828254259509174</v>
      </c>
      <c r="AD93" s="41">
        <f t="shared" si="19"/>
        <v>3.872322903243311E-2</v>
      </c>
      <c r="AE93" s="116">
        <f t="shared" si="19"/>
        <v>0.62092711009171775</v>
      </c>
      <c r="AG93" s="6"/>
      <c r="AH93" s="6"/>
      <c r="AI93" s="29">
        <v>2010</v>
      </c>
      <c r="AJ93" s="43">
        <f>AJ200</f>
        <v>1.2187973378838044</v>
      </c>
      <c r="AK93" s="40">
        <f t="shared" ref="AK93:AM93" si="20">AK200</f>
        <v>0.59226359674431472</v>
      </c>
      <c r="AL93" s="41">
        <f t="shared" si="20"/>
        <v>7.6725102466201588E-3</v>
      </c>
      <c r="AM93" s="116">
        <f t="shared" si="20"/>
        <v>0.62653374113948967</v>
      </c>
      <c r="AP93" s="6"/>
      <c r="AQ93" s="6"/>
      <c r="AR93" s="29">
        <v>2010</v>
      </c>
      <c r="AS93" s="42">
        <v>1.1496</v>
      </c>
      <c r="AT93" s="40">
        <f>$AT184</f>
        <v>0.55718309354946993</v>
      </c>
      <c r="AU93" s="72">
        <f>$AU184</f>
        <v>1.0405516466817716E-2</v>
      </c>
      <c r="AW93" s="121">
        <f>$AQ184</f>
        <v>2.25</v>
      </c>
      <c r="AX93" s="6"/>
      <c r="AY93" s="6"/>
      <c r="AZ93" s="6"/>
      <c r="BA93" s="29">
        <v>2010</v>
      </c>
      <c r="BB93" s="104">
        <f>$BA184</f>
        <v>2.25</v>
      </c>
      <c r="BC93" s="104">
        <f>$BB184</f>
        <v>2.25</v>
      </c>
      <c r="BD93" s="43">
        <v>1.1496</v>
      </c>
      <c r="BE93" s="43">
        <f>$BD184</f>
        <v>1.1496690108071554</v>
      </c>
      <c r="BF93" s="40">
        <f>$AT184</f>
        <v>0.55718309354946993</v>
      </c>
      <c r="BG93" s="40">
        <f>$BE184</f>
        <v>0.55718309354946993</v>
      </c>
      <c r="BH93" s="65">
        <f>$BH184</f>
        <v>1</v>
      </c>
      <c r="BI93" s="101">
        <f>$AU184</f>
        <v>1.0405516466817716E-2</v>
      </c>
      <c r="BJ93" s="100">
        <f>BF184</f>
        <v>1.0405516466817716E-2</v>
      </c>
      <c r="BK93" s="100"/>
      <c r="BL93" s="6"/>
      <c r="BM93" s="6"/>
      <c r="BN93" s="29">
        <v>2010</v>
      </c>
      <c r="BO93" s="104">
        <f>$BA184</f>
        <v>2.25</v>
      </c>
      <c r="BP93" s="104">
        <f>$BP184</f>
        <v>2.25</v>
      </c>
      <c r="BQ93" s="43">
        <v>1.1496</v>
      </c>
      <c r="BR93" s="43">
        <f>$BR184</f>
        <v>1.1496690108071554</v>
      </c>
      <c r="BS93" s="40">
        <f>$AT184</f>
        <v>0.55718309354946993</v>
      </c>
      <c r="BT93" s="40">
        <f>$BS184</f>
        <v>0.55718309354946993</v>
      </c>
      <c r="BU93" s="65">
        <f>BU184</f>
        <v>1</v>
      </c>
      <c r="BV93" s="101">
        <f>$AU184</f>
        <v>1.0405516466817716E-2</v>
      </c>
      <c r="BW93" s="100">
        <f>BT184</f>
        <v>1.0405516466817716E-2</v>
      </c>
      <c r="BX93" s="100"/>
      <c r="BY93" s="6"/>
      <c r="BZ93" s="6"/>
      <c r="CA93" s="29">
        <v>2010</v>
      </c>
      <c r="CB93" s="104">
        <f>$BA184</f>
        <v>2.25</v>
      </c>
      <c r="CC93" s="104">
        <f>CC184</f>
        <v>2.25</v>
      </c>
      <c r="CD93" s="43">
        <v>1.1496</v>
      </c>
      <c r="CE93" s="43">
        <f>CE184</f>
        <v>1.1496690108071554</v>
      </c>
      <c r="CF93" s="40">
        <f>$AT184</f>
        <v>0.55718309354946993</v>
      </c>
      <c r="CG93" s="40">
        <f>CF184</f>
        <v>0.55718309354946993</v>
      </c>
      <c r="CH93" s="65">
        <f>CH184</f>
        <v>1</v>
      </c>
      <c r="CI93" s="101">
        <f>$AU184</f>
        <v>1.0405516466817716E-2</v>
      </c>
      <c r="CJ93" s="101">
        <f>CG184</f>
        <v>1.0405516466817716E-2</v>
      </c>
      <c r="CL93" s="6"/>
      <c r="CM93" s="6"/>
      <c r="CN93" s="29">
        <v>2010</v>
      </c>
      <c r="CO93" s="104">
        <f>$BA184</f>
        <v>2.25</v>
      </c>
      <c r="CP93" s="104">
        <f>$BB184</f>
        <v>2.25</v>
      </c>
      <c r="CQ93" s="104">
        <f>$BP184</f>
        <v>2.25</v>
      </c>
      <c r="CR93" s="43">
        <v>1.1496</v>
      </c>
      <c r="CS93" s="43">
        <f>$BD184</f>
        <v>1.1496690108071554</v>
      </c>
      <c r="CT93" s="43">
        <f>$BR184</f>
        <v>1.1496690108071554</v>
      </c>
      <c r="CU93" s="40">
        <f>$AT184</f>
        <v>0.55718309354946993</v>
      </c>
      <c r="CV93" s="40">
        <f>$BE184</f>
        <v>0.55718309354946993</v>
      </c>
      <c r="CW93" s="40">
        <f>$BS184</f>
        <v>0.55718309354946993</v>
      </c>
      <c r="CX93" s="65">
        <f>$BH184</f>
        <v>1</v>
      </c>
      <c r="CY93" s="65"/>
      <c r="CZ93" s="6"/>
      <c r="DA93" s="6"/>
      <c r="DB93" s="29">
        <v>2010</v>
      </c>
      <c r="DC93" s="104">
        <f>DB184</f>
        <v>4.25</v>
      </c>
      <c r="DD93" s="104">
        <f>DL184</f>
        <v>4.25</v>
      </c>
      <c r="DE93" s="43">
        <f>DD184</f>
        <v>1.1883099369216845</v>
      </c>
      <c r="DF93" s="43">
        <f>DN184</f>
        <v>1.1883099369216845</v>
      </c>
      <c r="DG93" s="40">
        <f>DE184</f>
        <v>0.61663067218720713</v>
      </c>
      <c r="DH93" s="40">
        <f>DO184</f>
        <v>0.61663067218720713</v>
      </c>
      <c r="DI93" s="41">
        <f>DF184</f>
        <v>1.5920376200326044E-2</v>
      </c>
      <c r="DJ93" s="116">
        <f>DG184</f>
        <v>0.57167926473447739</v>
      </c>
      <c r="DK93" s="65">
        <f>$BH184</f>
        <v>1</v>
      </c>
      <c r="DL93" s="29"/>
      <c r="DN93" s="43">
        <f>DN184</f>
        <v>1.1883099369216845</v>
      </c>
      <c r="DO93" s="40">
        <f>DO184</f>
        <v>0.61663067218720713</v>
      </c>
      <c r="DP93" s="41">
        <f>DP184</f>
        <v>1.5920376200326044E-2</v>
      </c>
      <c r="DQ93" s="113">
        <f>DQ184</f>
        <v>0.57167926473447739</v>
      </c>
      <c r="DR93" s="65">
        <f>$BH184</f>
        <v>1</v>
      </c>
      <c r="DT93" s="6"/>
      <c r="DU93" s="6"/>
      <c r="DV93" s="29">
        <v>2010</v>
      </c>
      <c r="DW93" s="43">
        <f>DW184</f>
        <v>1.1487113190550948</v>
      </c>
      <c r="DX93" s="40">
        <f>DX184</f>
        <v>0.55570972162322274</v>
      </c>
      <c r="DY93" s="41">
        <f>DY184</f>
        <v>2.0727755300901617E-2</v>
      </c>
      <c r="DZ93" s="113">
        <f>DZ184</f>
        <v>0.59300159743187209</v>
      </c>
      <c r="EA93" s="44">
        <f>ED184</f>
        <v>2.25</v>
      </c>
      <c r="EC93" s="6"/>
      <c r="ED93" s="6"/>
      <c r="EE93" s="29">
        <v>2010</v>
      </c>
      <c r="EF93" s="43">
        <f>EF184</f>
        <v>1.1487113190550948</v>
      </c>
      <c r="EG93" s="40">
        <f>EG184</f>
        <v>0.55570972162322274</v>
      </c>
      <c r="EH93" s="41">
        <f>EH184</f>
        <v>2.0727755300901617E-2</v>
      </c>
      <c r="EI93" s="113">
        <f>EI184</f>
        <v>0.59300159743187209</v>
      </c>
      <c r="EJ93" s="65">
        <f>EJ184</f>
        <v>1</v>
      </c>
      <c r="EK93" s="6"/>
      <c r="EL93" s="6"/>
      <c r="EM93" s="29"/>
      <c r="EN93" s="42"/>
      <c r="EO93" s="73"/>
      <c r="EP93" s="72"/>
      <c r="ER93" s="19"/>
      <c r="ES93" s="6"/>
      <c r="ET93" s="6"/>
    </row>
    <row r="94" spans="1:150" x14ac:dyDescent="0.35">
      <c r="A94" s="13"/>
      <c r="B94" s="6">
        <v>2020</v>
      </c>
      <c r="C94" s="29">
        <v>2020</v>
      </c>
      <c r="D94" s="43">
        <f>D210</f>
        <v>1.4435375446729375</v>
      </c>
      <c r="E94" s="40">
        <f t="shared" ref="E94:G94" si="21">E210</f>
        <v>0.72421622257374996</v>
      </c>
      <c r="F94" s="41">
        <f t="shared" si="21"/>
        <v>2.4328005958521165E-2</v>
      </c>
      <c r="G94" s="116">
        <f t="shared" si="21"/>
        <v>0.71932132209918753</v>
      </c>
      <c r="H94" s="28"/>
      <c r="I94" s="13"/>
      <c r="J94" s="6">
        <v>2020</v>
      </c>
      <c r="K94" s="29">
        <v>2020</v>
      </c>
      <c r="L94" s="43">
        <f>L210</f>
        <v>1.4455838126565284</v>
      </c>
      <c r="M94" s="40">
        <f t="shared" ref="M94:O94" si="22">M210</f>
        <v>0.72736432716388977</v>
      </c>
      <c r="N94" s="41">
        <f t="shared" si="22"/>
        <v>2.2290788333086786E-2</v>
      </c>
      <c r="O94" s="116">
        <f t="shared" si="22"/>
        <v>0.71821948549263859</v>
      </c>
      <c r="Q94" s="13"/>
      <c r="R94" s="6">
        <v>2020</v>
      </c>
      <c r="S94" s="29">
        <v>2020</v>
      </c>
      <c r="T94" s="43">
        <f>T210</f>
        <v>1.4424098542219073</v>
      </c>
      <c r="U94" s="40">
        <f t="shared" ref="U94:W94" si="23">U210</f>
        <v>0.72248131418754957</v>
      </c>
      <c r="V94" s="41">
        <f t="shared" si="23"/>
        <v>2.7448863335544891E-2</v>
      </c>
      <c r="W94" s="116">
        <f t="shared" si="23"/>
        <v>0.71992854003435769</v>
      </c>
      <c r="Y94" s="13"/>
      <c r="Z94" s="6">
        <v>2020</v>
      </c>
      <c r="AA94" s="29">
        <v>2020</v>
      </c>
      <c r="AB94" s="43">
        <f>AB210</f>
        <v>1.4428176474011736</v>
      </c>
      <c r="AC94" s="40">
        <f t="shared" ref="AC94:AE94" si="24">AC210</f>
        <v>0.72310868830949793</v>
      </c>
      <c r="AD94" s="41">
        <f t="shared" si="24"/>
        <v>5.349512582498038E-2</v>
      </c>
      <c r="AE94" s="116">
        <f t="shared" si="24"/>
        <v>0.71970895909167565</v>
      </c>
      <c r="AG94" s="13"/>
      <c r="AH94" s="6">
        <v>2020</v>
      </c>
      <c r="AI94" s="29">
        <v>2020</v>
      </c>
      <c r="AJ94" s="43">
        <f>AJ210</f>
        <v>1.4454989028242775</v>
      </c>
      <c r="AK94" s="40">
        <f t="shared" ref="AK94:AM94" si="25">AK210</f>
        <v>0.72723369665273463</v>
      </c>
      <c r="AL94" s="41">
        <f t="shared" si="25"/>
        <v>1.1126634882546728E-2</v>
      </c>
      <c r="AM94" s="116">
        <f t="shared" si="25"/>
        <v>0.71826520617154288</v>
      </c>
      <c r="AP94" s="13"/>
      <c r="AQ94" s="6">
        <v>2020</v>
      </c>
      <c r="AR94" s="29">
        <v>2020</v>
      </c>
      <c r="AS94" s="42">
        <v>1.4626999999999999</v>
      </c>
      <c r="AT94" s="40">
        <f>$AT194</f>
        <v>0.73596518265598942</v>
      </c>
      <c r="AU94" s="72">
        <f>$AU194</f>
        <v>1.7407573885718442E-2</v>
      </c>
      <c r="AW94" s="121">
        <f>$AQ194</f>
        <v>2.8125</v>
      </c>
      <c r="AX94" s="13"/>
      <c r="AY94" s="13"/>
      <c r="AZ94" s="6">
        <v>2020</v>
      </c>
      <c r="BA94" s="29">
        <v>2020</v>
      </c>
      <c r="BB94" s="104">
        <f>$BA194</f>
        <v>2.8125</v>
      </c>
      <c r="BC94" s="104">
        <f>$BB194</f>
        <v>2.9077053623552764</v>
      </c>
      <c r="BD94" s="43">
        <v>1.4626999999999999</v>
      </c>
      <c r="BE94" s="43">
        <f>$BD194</f>
        <v>1.4990717640905444</v>
      </c>
      <c r="BF94" s="40">
        <f>$AT194</f>
        <v>0.73596518265598942</v>
      </c>
      <c r="BG94" s="40">
        <f>$BE194</f>
        <v>0.74057674964030429</v>
      </c>
      <c r="BH94" s="65">
        <f>$BH194</f>
        <v>0.98</v>
      </c>
      <c r="BI94" s="101">
        <f>$AU194</f>
        <v>1.7407573885718442E-2</v>
      </c>
      <c r="BJ94" s="100">
        <f>BF194</f>
        <v>1.7387995697552963E-2</v>
      </c>
      <c r="BK94" s="100"/>
      <c r="BL94" s="13"/>
      <c r="BM94" s="6">
        <v>2020</v>
      </c>
      <c r="BN94" s="29">
        <v>2020</v>
      </c>
      <c r="BO94" s="104">
        <f>$BA194</f>
        <v>2.8125</v>
      </c>
      <c r="BP94" s="104">
        <f>$BP194</f>
        <v>2.8556518584909236</v>
      </c>
      <c r="BQ94" s="43">
        <v>1.4626999999999999</v>
      </c>
      <c r="BR94" s="43">
        <f>$BR194</f>
        <v>1.4797686760846873</v>
      </c>
      <c r="BS94" s="40">
        <f>$AT194</f>
        <v>0.73596518265598942</v>
      </c>
      <c r="BT94" s="40">
        <f>$BS194</f>
        <v>0.73890850094286775</v>
      </c>
      <c r="BU94" s="65">
        <f>BU194</f>
        <v>0.98</v>
      </c>
      <c r="BV94" s="101">
        <f>$AU194</f>
        <v>1.7407573885718442E-2</v>
      </c>
      <c r="BW94" s="100">
        <f>BT194</f>
        <v>1.7386216751047987E-2</v>
      </c>
      <c r="BX94" s="100"/>
      <c r="BY94" s="13"/>
      <c r="BZ94" s="6">
        <v>2020</v>
      </c>
      <c r="CA94" s="29">
        <v>2020</v>
      </c>
      <c r="CB94" s="104">
        <f>$BA194</f>
        <v>2.8125</v>
      </c>
      <c r="CC94" s="104">
        <f>CC194</f>
        <v>2.8319274747999974</v>
      </c>
      <c r="CD94" s="43">
        <v>1.4626999999999999</v>
      </c>
      <c r="CE94" s="43">
        <f>CE194</f>
        <v>1.4709695915520737</v>
      </c>
      <c r="CF94" s="40">
        <f>$AT194</f>
        <v>0.73596518265598942</v>
      </c>
      <c r="CG94" s="40">
        <f>CF194</f>
        <v>0.73814611595703794</v>
      </c>
      <c r="CH94" s="65">
        <f>CH194</f>
        <v>0.98</v>
      </c>
      <c r="CI94" s="101">
        <f>$AU194</f>
        <v>1.7407573885718442E-2</v>
      </c>
      <c r="CJ94" s="101">
        <f>CG194</f>
        <v>1.7385401319889943E-2</v>
      </c>
      <c r="CL94" s="13"/>
      <c r="CM94" s="6">
        <v>2020</v>
      </c>
      <c r="CN94" s="29">
        <v>2020</v>
      </c>
      <c r="CO94" s="104">
        <f>$BA194</f>
        <v>2.8125</v>
      </c>
      <c r="CP94" s="104">
        <f>$BB194</f>
        <v>2.9077053623552764</v>
      </c>
      <c r="CQ94" s="104">
        <f>$BP194</f>
        <v>2.8556518584909236</v>
      </c>
      <c r="CR94" s="43">
        <v>1.4626999999999999</v>
      </c>
      <c r="CS94" s="43">
        <f>$BD194</f>
        <v>1.4990717640905444</v>
      </c>
      <c r="CT94" s="43">
        <f>$BR194</f>
        <v>1.4797686760846873</v>
      </c>
      <c r="CU94" s="40">
        <f>$AT194</f>
        <v>0.73596518265598942</v>
      </c>
      <c r="CV94" s="40">
        <f>$BE194</f>
        <v>0.74057674964030429</v>
      </c>
      <c r="CW94" s="40">
        <f>$BS194</f>
        <v>0.73890850094286775</v>
      </c>
      <c r="CX94" s="65">
        <f>$BH194</f>
        <v>0.98</v>
      </c>
      <c r="CY94" s="65"/>
      <c r="CZ94" s="13"/>
      <c r="DA94" s="6">
        <v>2020</v>
      </c>
      <c r="DB94" s="29">
        <v>2020</v>
      </c>
      <c r="DC94" s="104">
        <f>DB194</f>
        <v>4.8125</v>
      </c>
      <c r="DD94" s="104">
        <f>DL194</f>
        <v>4.885367460165595</v>
      </c>
      <c r="DE94" s="43">
        <f>DD194</f>
        <v>1.4527915485292335</v>
      </c>
      <c r="DF94" s="43">
        <f>DN194</f>
        <v>1.4939632606639064</v>
      </c>
      <c r="DG94" s="40">
        <f>DE194</f>
        <v>0.72064084389112826</v>
      </c>
      <c r="DH94" s="40">
        <f>DO194</f>
        <v>0.72320715323992013</v>
      </c>
      <c r="DI94" s="41">
        <f>DF194</f>
        <v>2.306545117561655E-2</v>
      </c>
      <c r="DJ94" s="116">
        <f>DG194</f>
        <v>0.73215070463810528</v>
      </c>
      <c r="DK94" s="65">
        <f>$BH194</f>
        <v>0.98</v>
      </c>
      <c r="DL94" s="29"/>
      <c r="DN94" s="43">
        <f>DN194</f>
        <v>1.4939632606639064</v>
      </c>
      <c r="DO94" s="40">
        <f>DO194</f>
        <v>0.72320715323992013</v>
      </c>
      <c r="DP94" s="41">
        <f>DP194</f>
        <v>2.3044327108510048E-2</v>
      </c>
      <c r="DQ94" s="113">
        <f>DQ194</f>
        <v>0.77075610742398626</v>
      </c>
      <c r="DR94" s="65">
        <f>$BH194</f>
        <v>0.98</v>
      </c>
      <c r="DT94" s="13"/>
      <c r="DU94" s="6">
        <v>2020</v>
      </c>
      <c r="DV94" s="29">
        <v>2020</v>
      </c>
      <c r="DW94" s="43">
        <f>DW194</f>
        <v>1.4630667748837998</v>
      </c>
      <c r="DX94" s="40">
        <f>DX194</f>
        <v>0.73644888443661527</v>
      </c>
      <c r="DY94" s="41">
        <f>DY194</f>
        <v>3.4632819707808675E-2</v>
      </c>
      <c r="DZ94" s="113">
        <f>DZ194</f>
        <v>0.7266178904471845</v>
      </c>
      <c r="EA94" s="44">
        <f>ED194</f>
        <v>2.8125</v>
      </c>
      <c r="EC94" s="13"/>
      <c r="ED94" s="6">
        <v>2020</v>
      </c>
      <c r="EE94" s="29">
        <v>2020</v>
      </c>
      <c r="EF94" s="43">
        <f>EF194</f>
        <v>1.4640566048115438</v>
      </c>
      <c r="EG94" s="40">
        <f>EG194</f>
        <v>0.73797169971006737</v>
      </c>
      <c r="EH94" s="41">
        <f>EH194</f>
        <v>3.4587514341750558E-2</v>
      </c>
      <c r="EI94" s="113">
        <f>EI194</f>
        <v>0.72608490510147639</v>
      </c>
      <c r="EJ94" s="65">
        <f>EJ194</f>
        <v>0.98</v>
      </c>
      <c r="EK94" s="13"/>
      <c r="EL94" s="6"/>
      <c r="EM94" s="29"/>
      <c r="EN94" s="42"/>
      <c r="EO94" s="73"/>
      <c r="EP94" s="72"/>
      <c r="ER94" s="19"/>
      <c r="ES94" s="13"/>
      <c r="ET94" s="6"/>
    </row>
    <row r="95" spans="1:150" x14ac:dyDescent="0.35">
      <c r="A95" s="6"/>
      <c r="B95" s="6"/>
      <c r="C95" s="29">
        <v>2030</v>
      </c>
      <c r="D95" s="43">
        <f>D220</f>
        <v>1.6616555030502487</v>
      </c>
      <c r="E95" s="40">
        <f t="shared" ref="E95:G95" si="26">E220</f>
        <v>0.84598077392345949</v>
      </c>
      <c r="F95" s="41">
        <f t="shared" si="26"/>
        <v>3.2652723636571672E-2</v>
      </c>
      <c r="G95" s="116">
        <f t="shared" si="26"/>
        <v>0.81567472912678918</v>
      </c>
      <c r="H95" s="28"/>
      <c r="I95" s="6"/>
      <c r="J95" s="6"/>
      <c r="K95" s="29">
        <v>2030</v>
      </c>
      <c r="L95" s="43">
        <f>L220</f>
        <v>1.6744225215256752</v>
      </c>
      <c r="M95" s="40">
        <f t="shared" ref="M95:O95" si="27">M220</f>
        <v>0.86562234080873135</v>
      </c>
      <c r="N95" s="41">
        <f t="shared" si="27"/>
        <v>3.0582928507632192E-2</v>
      </c>
      <c r="O95" s="116">
        <f t="shared" si="27"/>
        <v>0.80880018071694382</v>
      </c>
      <c r="Q95" s="6"/>
      <c r="R95" s="6"/>
      <c r="S95" s="29">
        <v>2030</v>
      </c>
      <c r="T95" s="43">
        <f>T220</f>
        <v>1.6549562073611779</v>
      </c>
      <c r="U95" s="40">
        <f t="shared" ref="U95:W95" si="28">U220</f>
        <v>0.83567416517104309</v>
      </c>
      <c r="V95" s="41">
        <f t="shared" si="28"/>
        <v>3.6271713593679693E-2</v>
      </c>
      <c r="W95" s="116">
        <f t="shared" si="28"/>
        <v>0.81928204219013478</v>
      </c>
      <c r="Y95" s="6"/>
      <c r="Z95" s="6"/>
      <c r="AA95" s="29">
        <v>2030</v>
      </c>
      <c r="AB95" s="43">
        <f>AB220</f>
        <v>1.6575573142464144</v>
      </c>
      <c r="AC95" s="40">
        <f t="shared" ref="AC95:AE95" si="29">AC220</f>
        <v>0.83967586807140726</v>
      </c>
      <c r="AD95" s="41">
        <f t="shared" si="29"/>
        <v>7.0625137106692021E-2</v>
      </c>
      <c r="AE95" s="116">
        <f t="shared" si="29"/>
        <v>0.81788144617500713</v>
      </c>
      <c r="AG95" s="6"/>
      <c r="AH95" s="6"/>
      <c r="AI95" s="29">
        <v>2030</v>
      </c>
      <c r="AJ95" s="43">
        <f>AJ220</f>
        <v>1.673515397189544</v>
      </c>
      <c r="AK95" s="40">
        <f t="shared" ref="AK95:AM95" si="30">AK220</f>
        <v>0.86422676490699069</v>
      </c>
      <c r="AL95" s="41">
        <f t="shared" si="30"/>
        <v>1.5276642487221721E-2</v>
      </c>
      <c r="AM95" s="116">
        <f t="shared" si="30"/>
        <v>0.80928863228255332</v>
      </c>
      <c r="AP95" s="6"/>
      <c r="AQ95" s="6"/>
      <c r="AR95" s="29">
        <v>2030</v>
      </c>
      <c r="AS95" s="42">
        <v>1.7771999999999999</v>
      </c>
      <c r="AT95" s="40">
        <f>$AT204</f>
        <v>0.91691903048266166</v>
      </c>
      <c r="AU95" s="72">
        <f>$AU204</f>
        <v>2.6288147624998263E-2</v>
      </c>
      <c r="AW95" s="121">
        <f>$AQ204</f>
        <v>3.375</v>
      </c>
      <c r="AX95" s="6"/>
      <c r="AY95" s="6"/>
      <c r="AZ95" s="6"/>
      <c r="BA95" s="29">
        <v>2030</v>
      </c>
      <c r="BB95" s="104">
        <f>$BA204</f>
        <v>3.375</v>
      </c>
      <c r="BC95" s="104">
        <f>$BB204</f>
        <v>3.748955975532104</v>
      </c>
      <c r="BD95" s="43">
        <v>1.7771999999999999</v>
      </c>
      <c r="BE95" s="43">
        <f>$BD204</f>
        <v>1.9722471572633087</v>
      </c>
      <c r="BF95" s="40">
        <f>$AT204</f>
        <v>0.91691903048266166</v>
      </c>
      <c r="BG95" s="40">
        <f>$BE204</f>
        <v>1.0155577935801114</v>
      </c>
      <c r="BH95" s="65">
        <f>$BH204</f>
        <v>0.88</v>
      </c>
      <c r="BI95" s="101">
        <f>$AU204</f>
        <v>2.6288147624998263E-2</v>
      </c>
      <c r="BJ95" s="100">
        <f>BF204</f>
        <v>2.6041792322552163E-2</v>
      </c>
      <c r="BK95" s="100"/>
      <c r="BL95" s="6"/>
      <c r="BM95" s="6"/>
      <c r="BN95" s="29">
        <v>2030</v>
      </c>
      <c r="BO95" s="104">
        <f>$BA204</f>
        <v>3.375</v>
      </c>
      <c r="BP95" s="104">
        <f>$BP204</f>
        <v>3.7501522053498935</v>
      </c>
      <c r="BQ95" s="43">
        <v>1.7771999999999999</v>
      </c>
      <c r="BR95" s="43">
        <f>$BR204</f>
        <v>1.9672891563322761</v>
      </c>
      <c r="BS95" s="40">
        <f>$AT204</f>
        <v>0.91691903048266166</v>
      </c>
      <c r="BT95" s="40">
        <f>$BS204</f>
        <v>1.0072859760920203</v>
      </c>
      <c r="BU95" s="65">
        <f>BU204</f>
        <v>0.88</v>
      </c>
      <c r="BV95" s="101">
        <f>$AU204</f>
        <v>2.6288147624998263E-2</v>
      </c>
      <c r="BW95" s="100">
        <f>BT204</f>
        <v>2.5961235887706144E-2</v>
      </c>
      <c r="BX95" s="100"/>
      <c r="BY95" s="6"/>
      <c r="BZ95" s="6"/>
      <c r="CA95" s="29">
        <v>2030</v>
      </c>
      <c r="CB95" s="104">
        <f>$BA204</f>
        <v>3.375</v>
      </c>
      <c r="CC95" s="104">
        <f>CC204</f>
        <v>3.6482812844282471</v>
      </c>
      <c r="CD95" s="43">
        <v>1.7771999999999999</v>
      </c>
      <c r="CE95" s="43">
        <f>CE204</f>
        <v>1.9200895552628063</v>
      </c>
      <c r="CF95" s="40">
        <f>$AT204</f>
        <v>0.91691903048266166</v>
      </c>
      <c r="CG95" s="40">
        <f>CF204</f>
        <v>0.98952477801987682</v>
      </c>
      <c r="CH95" s="65">
        <f>CH204</f>
        <v>0.88</v>
      </c>
      <c r="CI95" s="101">
        <f>$AU204</f>
        <v>2.6288147624998263E-2</v>
      </c>
      <c r="CJ95" s="101">
        <f>CG204</f>
        <v>2.5866357235457424E-2</v>
      </c>
      <c r="CL95" s="6"/>
      <c r="CM95" s="6"/>
      <c r="CN95" s="29">
        <v>2030</v>
      </c>
      <c r="CO95" s="104">
        <f>$BA204</f>
        <v>3.375</v>
      </c>
      <c r="CP95" s="104">
        <f>$BB204</f>
        <v>3.748955975532104</v>
      </c>
      <c r="CQ95" s="104">
        <f>$BP204</f>
        <v>3.7501522053498935</v>
      </c>
      <c r="CR95" s="43">
        <v>1.7771999999999999</v>
      </c>
      <c r="CS95" s="43">
        <f>$BD204</f>
        <v>1.9722471572633087</v>
      </c>
      <c r="CT95" s="43">
        <f>$BR204</f>
        <v>1.9672891563322761</v>
      </c>
      <c r="CU95" s="40">
        <f>$AT204</f>
        <v>0.91691903048266166</v>
      </c>
      <c r="CV95" s="40">
        <f>$BE204</f>
        <v>1.0155577935801114</v>
      </c>
      <c r="CW95" s="40">
        <f>$BS204</f>
        <v>1.0072859760920203</v>
      </c>
      <c r="CX95" s="65">
        <f>$BH204</f>
        <v>0.88</v>
      </c>
      <c r="CY95" s="65"/>
      <c r="CZ95" s="6"/>
      <c r="DA95" s="6"/>
      <c r="DB95" s="29">
        <v>2030</v>
      </c>
      <c r="DC95" s="104">
        <f>DB204</f>
        <v>5.375</v>
      </c>
      <c r="DD95" s="104">
        <f>DL204</f>
        <v>5.6568798663604642</v>
      </c>
      <c r="DE95" s="43">
        <f>DD204</f>
        <v>1.7163345200769071</v>
      </c>
      <c r="DF95" s="43">
        <f>DN204</f>
        <v>1.9358227787708846</v>
      </c>
      <c r="DG95" s="40">
        <f>DE204</f>
        <v>0.82320695396447252</v>
      </c>
      <c r="DH95" s="40">
        <f>DO204</f>
        <v>0.8798689623764957</v>
      </c>
      <c r="DI95" s="41">
        <f>DF204</f>
        <v>3.1251578096997357E-2</v>
      </c>
      <c r="DJ95" s="116">
        <f>DG204</f>
        <v>0.8931275661124346</v>
      </c>
      <c r="DK95" s="65">
        <f>$BH204</f>
        <v>0.88</v>
      </c>
      <c r="DL95" s="29"/>
      <c r="DN95" s="43">
        <f>DN204</f>
        <v>1.9358227787708846</v>
      </c>
      <c r="DO95" s="40">
        <f>DO204</f>
        <v>0.8798689623764957</v>
      </c>
      <c r="DP95" s="41">
        <f>DP204</f>
        <v>3.08448108126682E-2</v>
      </c>
      <c r="DQ95" s="113">
        <f>DQ204</f>
        <v>1.0559538163943889</v>
      </c>
      <c r="DR95" s="65">
        <f>$BH204</f>
        <v>0.88</v>
      </c>
      <c r="DT95" s="6"/>
      <c r="DU95" s="6"/>
      <c r="DV95" s="29">
        <v>2030</v>
      </c>
      <c r="DW95" s="43">
        <f>DW204</f>
        <v>1.7796446994757846</v>
      </c>
      <c r="DX95" s="40">
        <f>DX204</f>
        <v>0.92060722996274569</v>
      </c>
      <c r="DY95" s="41">
        <f>DY204</f>
        <v>5.2237669277030725E-2</v>
      </c>
      <c r="DZ95" s="113">
        <f>DZ204</f>
        <v>0.85903746951303894</v>
      </c>
      <c r="EA95" s="44">
        <f>ED204</f>
        <v>3.375</v>
      </c>
      <c r="EC95" s="6"/>
      <c r="ED95" s="6"/>
      <c r="EE95" s="29">
        <v>2030</v>
      </c>
      <c r="EF95" s="43">
        <f>EF204</f>
        <v>1.80216066211656</v>
      </c>
      <c r="EG95" s="40">
        <f>EG204</f>
        <v>0.95524717248701529</v>
      </c>
      <c r="EH95" s="41">
        <f>EH204</f>
        <v>5.1086616660390313E-2</v>
      </c>
      <c r="EI95" s="113">
        <f>EI204</f>
        <v>0.84691348962954471</v>
      </c>
      <c r="EJ95" s="65">
        <f>EJ204</f>
        <v>0.88</v>
      </c>
      <c r="EK95" s="6"/>
      <c r="EL95" s="6"/>
      <c r="EM95" s="29"/>
      <c r="EN95" s="42"/>
      <c r="EO95" s="73"/>
      <c r="EP95" s="72"/>
      <c r="ER95" s="19"/>
      <c r="ES95" s="6"/>
      <c r="ET95" s="6"/>
    </row>
    <row r="96" spans="1:150" x14ac:dyDescent="0.35">
      <c r="A96" s="6"/>
      <c r="B96" s="6">
        <v>2040</v>
      </c>
      <c r="C96" s="29">
        <v>2040</v>
      </c>
      <c r="D96" s="43">
        <f>D230</f>
        <v>1.8803609105412533</v>
      </c>
      <c r="E96" s="40">
        <f t="shared" ref="E96:G96" si="31">E230</f>
        <v>0.96864909314038994</v>
      </c>
      <c r="F96" s="41">
        <f t="shared" si="31"/>
        <v>4.2214278454690904E-2</v>
      </c>
      <c r="G96" s="116">
        <f t="shared" si="31"/>
        <v>0.91171181740086338</v>
      </c>
      <c r="H96" s="28"/>
      <c r="I96" s="6"/>
      <c r="J96" s="6">
        <v>2040</v>
      </c>
      <c r="K96" s="29">
        <v>2040</v>
      </c>
      <c r="L96" s="43">
        <f>L230</f>
        <v>1.9044292186861234</v>
      </c>
      <c r="M96" s="40">
        <f t="shared" ref="M96:O96" si="32">M230</f>
        <v>1.0056772595171133</v>
      </c>
      <c r="N96" s="41">
        <f t="shared" si="32"/>
        <v>4.0265772130038721E-2</v>
      </c>
      <c r="O96" s="116">
        <f t="shared" si="32"/>
        <v>0.89875195916901007</v>
      </c>
      <c r="Q96" s="6"/>
      <c r="R96" s="6">
        <v>2040</v>
      </c>
      <c r="S96" s="29">
        <v>2040</v>
      </c>
      <c r="T96" s="43">
        <f>T230</f>
        <v>1.8680831692192124</v>
      </c>
      <c r="U96" s="40">
        <f t="shared" ref="U96:W96" si="33">U230</f>
        <v>0.94976026033725003</v>
      </c>
      <c r="V96" s="41">
        <f t="shared" si="33"/>
        <v>4.6316213864527597E-2</v>
      </c>
      <c r="W96" s="116">
        <f t="shared" si="33"/>
        <v>0.91832290888196233</v>
      </c>
      <c r="Y96" s="6"/>
      <c r="Z96" s="6">
        <v>2040</v>
      </c>
      <c r="AA96" s="29">
        <v>2040</v>
      </c>
      <c r="AB96" s="43">
        <f>AB230</f>
        <v>1.8734216177839937</v>
      </c>
      <c r="AC96" s="40">
        <f t="shared" ref="AC96:AE96" si="34">AC230</f>
        <v>0.95797325812922152</v>
      </c>
      <c r="AD96" s="41">
        <f t="shared" si="34"/>
        <v>9.0098717874860595E-2</v>
      </c>
      <c r="AE96" s="116">
        <f t="shared" si="34"/>
        <v>0.91544835965477223</v>
      </c>
      <c r="AG96" s="6"/>
      <c r="AH96" s="6">
        <v>2040</v>
      </c>
      <c r="AI96" s="29">
        <v>2040</v>
      </c>
      <c r="AJ96" s="43">
        <f>AJ230</f>
        <v>1.9024163624909196</v>
      </c>
      <c r="AK96" s="40">
        <f t="shared" ref="AK96:AM96" si="35">AK230</f>
        <v>1.0025805576783378</v>
      </c>
      <c r="AL96" s="41">
        <f t="shared" si="35"/>
        <v>2.0127423324869022E-2</v>
      </c>
      <c r="AM96" s="116">
        <f t="shared" si="35"/>
        <v>0.89983580481258185</v>
      </c>
      <c r="AP96" s="6"/>
      <c r="AQ96" s="6">
        <v>2040</v>
      </c>
      <c r="AR96" s="29">
        <v>2040</v>
      </c>
      <c r="AS96" s="42">
        <v>2.0928</v>
      </c>
      <c r="AT96" s="40">
        <f>$AT214</f>
        <v>1.0994626991880778</v>
      </c>
      <c r="AU96" s="72">
        <f>$AU214</f>
        <v>3.7046391508137738E-2</v>
      </c>
      <c r="AW96" s="121">
        <f>$AQ214</f>
        <v>3.9375</v>
      </c>
      <c r="AX96" s="6"/>
      <c r="AY96" s="6"/>
      <c r="AZ96" s="6">
        <v>2040</v>
      </c>
      <c r="BA96" s="29">
        <v>2040</v>
      </c>
      <c r="BB96" s="104">
        <f>$BA214</f>
        <v>3.9375</v>
      </c>
      <c r="BC96" s="104">
        <f>$BB214</f>
        <v>4.4819811108992758</v>
      </c>
      <c r="BD96" s="43">
        <v>2.0928</v>
      </c>
      <c r="BE96" s="43">
        <f>$BD214</f>
        <v>2.4391299370952702</v>
      </c>
      <c r="BF96" s="40">
        <f>$AT214</f>
        <v>1.0994626991880778</v>
      </c>
      <c r="BG96" s="40">
        <f>$BE214</f>
        <v>1.3391331512008053</v>
      </c>
      <c r="BH96" s="65">
        <f>$BH214</f>
        <v>0.78</v>
      </c>
      <c r="BI96" s="101">
        <f>$AU214</f>
        <v>3.7046391508137738E-2</v>
      </c>
      <c r="BJ96" s="100">
        <f>BF214</f>
        <v>3.6314565853907729E-2</v>
      </c>
      <c r="BK96" s="100"/>
      <c r="BL96" s="6"/>
      <c r="BM96" s="6">
        <v>2040</v>
      </c>
      <c r="BN96" s="29">
        <v>2040</v>
      </c>
      <c r="BO96" s="104">
        <f>$BA214</f>
        <v>3.9375</v>
      </c>
      <c r="BP96" s="104">
        <f>$BP214</f>
        <v>4.6542722591137213</v>
      </c>
      <c r="BQ96" s="43">
        <v>2.0928</v>
      </c>
      <c r="BR96" s="43">
        <f>$BR214</f>
        <v>2.5122570859272271</v>
      </c>
      <c r="BS96" s="40">
        <f>$AT214</f>
        <v>1.0994626991880778</v>
      </c>
      <c r="BT96" s="40">
        <f>$BS214</f>
        <v>1.3588643003652687</v>
      </c>
      <c r="BU96" s="65">
        <f>BU214</f>
        <v>0.78</v>
      </c>
      <c r="BV96" s="101">
        <f>$AU214</f>
        <v>3.7046391508137738E-2</v>
      </c>
      <c r="BW96" s="100">
        <f>BT214</f>
        <v>3.6270915043834596E-2</v>
      </c>
      <c r="BX96" s="100"/>
      <c r="BY96" s="6"/>
      <c r="BZ96" s="6">
        <v>2040</v>
      </c>
      <c r="CA96" s="29">
        <v>2040</v>
      </c>
      <c r="CB96" s="104">
        <f>$BA214</f>
        <v>3.9375</v>
      </c>
      <c r="CC96" s="104">
        <f>CC214</f>
        <v>4.5581956660722067</v>
      </c>
      <c r="CD96" s="43">
        <v>2.0928</v>
      </c>
      <c r="CE96" s="43">
        <f>CE214</f>
        <v>2.4591667371785269</v>
      </c>
      <c r="CF96" s="40">
        <f>$AT214</f>
        <v>1.0994626991880778</v>
      </c>
      <c r="CG96" s="40">
        <f>CF214</f>
        <v>1.3289203908511606</v>
      </c>
      <c r="CH96" s="65">
        <f>CH214</f>
        <v>0.78</v>
      </c>
      <c r="CI96" s="101">
        <f>$AU214</f>
        <v>3.7046391508137738E-2</v>
      </c>
      <c r="CJ96" s="101">
        <f>CG214</f>
        <v>3.5952124946224358E-2</v>
      </c>
      <c r="CL96" s="6"/>
      <c r="CM96" s="6">
        <v>2040</v>
      </c>
      <c r="CN96" s="29">
        <v>2040</v>
      </c>
      <c r="CO96" s="104">
        <f>$BA214</f>
        <v>3.9375</v>
      </c>
      <c r="CP96" s="104">
        <f>$BB214</f>
        <v>4.4819811108992758</v>
      </c>
      <c r="CQ96" s="104">
        <f>$BP214</f>
        <v>4.6542722591137213</v>
      </c>
      <c r="CR96" s="43">
        <v>2.0928</v>
      </c>
      <c r="CS96" s="43">
        <f>$BD214</f>
        <v>2.4391299370952702</v>
      </c>
      <c r="CT96" s="43">
        <f>$BR214</f>
        <v>2.5122570859272271</v>
      </c>
      <c r="CU96" s="40">
        <f>$AT214</f>
        <v>1.0994626991880778</v>
      </c>
      <c r="CV96" s="40">
        <f>$BE214</f>
        <v>1.3391331512008053</v>
      </c>
      <c r="CW96" s="40">
        <f>$BS214</f>
        <v>1.3588643003652687</v>
      </c>
      <c r="CX96" s="65">
        <f>$BH214</f>
        <v>0.78</v>
      </c>
      <c r="CY96" s="65"/>
      <c r="CZ96" s="6"/>
      <c r="DA96" s="6">
        <v>2040</v>
      </c>
      <c r="DB96" s="29">
        <v>2040</v>
      </c>
      <c r="DC96" s="104">
        <f>DB214</f>
        <v>5.9375</v>
      </c>
      <c r="DD96" s="104">
        <f>DL214</f>
        <v>6.3547577057847029</v>
      </c>
      <c r="DE96" s="43">
        <f>DD214</f>
        <v>1.9798139472558784</v>
      </c>
      <c r="DF96" s="43">
        <f>DN214</f>
        <v>2.3779485289086715</v>
      </c>
      <c r="DG96" s="40">
        <f>DE214</f>
        <v>0.92567530347058224</v>
      </c>
      <c r="DH96" s="40">
        <f>DO214</f>
        <v>1.07658974136004</v>
      </c>
      <c r="DI96" s="41">
        <f>DF214</f>
        <v>4.0460890323673157E-2</v>
      </c>
      <c r="DJ96" s="116">
        <f>DG214</f>
        <v>1.0541386437852962</v>
      </c>
      <c r="DK96" s="65">
        <f>$BH214</f>
        <v>0.78</v>
      </c>
      <c r="DL96" s="29"/>
      <c r="DN96" s="43">
        <f>DN214</f>
        <v>2.3779485289086715</v>
      </c>
      <c r="DO96" s="40">
        <f>DO214</f>
        <v>1.07658974136004</v>
      </c>
      <c r="DP96" s="41">
        <f>DP214</f>
        <v>3.9271002692427052E-2</v>
      </c>
      <c r="DQ96" s="113">
        <f>DQ214</f>
        <v>1.3013587875486314</v>
      </c>
      <c r="DR96" s="65">
        <f>$BH214</f>
        <v>0.78</v>
      </c>
      <c r="DT96" s="6"/>
      <c r="DU96" s="6">
        <v>2040</v>
      </c>
      <c r="DV96" s="29">
        <v>2040</v>
      </c>
      <c r="DW96" s="43">
        <f>DW214</f>
        <v>2.0980711482776471</v>
      </c>
      <c r="DX96" s="40">
        <f>DX214</f>
        <v>1.1076094588886876</v>
      </c>
      <c r="DY96" s="41">
        <f>DY214</f>
        <v>7.3528121372762406E-2</v>
      </c>
      <c r="DZ96" s="113">
        <f>DZ205</f>
        <v>0.87222291235605309</v>
      </c>
      <c r="EA96" s="44">
        <f>ED214</f>
        <v>3.9375</v>
      </c>
      <c r="EC96" s="6"/>
      <c r="ED96" s="6">
        <v>2040</v>
      </c>
      <c r="EE96" s="29">
        <v>2040</v>
      </c>
      <c r="EF96" s="43">
        <f>EF214</f>
        <v>2.1661380561255319</v>
      </c>
      <c r="EG96" s="40">
        <f>EG214</f>
        <v>1.2123277786546645</v>
      </c>
      <c r="EH96" s="41">
        <f>EH214</f>
        <v>6.9684060410831417E-2</v>
      </c>
      <c r="EI96" s="113">
        <f>EI214</f>
        <v>0.95381027747086744</v>
      </c>
      <c r="EJ96" s="65">
        <f>EJ214</f>
        <v>0.78</v>
      </c>
      <c r="EK96" s="6"/>
      <c r="EL96" s="6"/>
      <c r="EM96" s="29"/>
      <c r="EN96" s="42"/>
      <c r="EO96" s="73"/>
      <c r="EP96" s="72"/>
      <c r="ER96" s="19"/>
      <c r="ES96" s="6"/>
      <c r="ET96" s="6"/>
    </row>
    <row r="97" spans="1:150" x14ac:dyDescent="0.35">
      <c r="A97" s="6">
        <v>2050</v>
      </c>
      <c r="B97" s="6"/>
      <c r="C97" s="29">
        <v>2050</v>
      </c>
      <c r="D97" s="43">
        <f>D240</f>
        <v>2.0996401933467452</v>
      </c>
      <c r="E97" s="40">
        <f t="shared" ref="E97:G97" si="36">E240</f>
        <v>1.0922002974565312</v>
      </c>
      <c r="F97" s="41">
        <f t="shared" si="36"/>
        <v>5.300891328390938E-2</v>
      </c>
      <c r="G97" s="116">
        <f t="shared" si="36"/>
        <v>1.007439895890214</v>
      </c>
      <c r="H97" s="28"/>
      <c r="I97" s="6">
        <v>2050</v>
      </c>
      <c r="J97" s="6"/>
      <c r="K97" s="29">
        <v>2050</v>
      </c>
      <c r="L97" s="43">
        <f>L240</f>
        <v>2.1353613906559321</v>
      </c>
      <c r="M97" s="40">
        <f t="shared" ref="M97:O97" si="37">M240</f>
        <v>1.1471559856245117</v>
      </c>
      <c r="N97" s="41">
        <f t="shared" si="37"/>
        <v>5.1341270755122535E-2</v>
      </c>
      <c r="O97" s="116">
        <f t="shared" si="37"/>
        <v>0.9882054050314204</v>
      </c>
      <c r="Q97" s="6">
        <v>2050</v>
      </c>
      <c r="R97" s="6"/>
      <c r="S97" s="29">
        <v>2050</v>
      </c>
      <c r="T97" s="43">
        <f>T240</f>
        <v>2.0817889065357691</v>
      </c>
      <c r="U97" s="40">
        <f t="shared" ref="U97:W97" si="38">U240</f>
        <v>1.0647367792857989</v>
      </c>
      <c r="V97" s="41">
        <f t="shared" si="38"/>
        <v>5.7578520079402687E-2</v>
      </c>
      <c r="W97" s="116">
        <f t="shared" si="38"/>
        <v>1.0170521272499702</v>
      </c>
      <c r="Y97" s="6">
        <v>2050</v>
      </c>
      <c r="Z97" s="6"/>
      <c r="AA97" s="29">
        <v>2050</v>
      </c>
      <c r="AB97" s="43">
        <f>AB240</f>
        <v>2.0904036142493663</v>
      </c>
      <c r="AC97" s="40">
        <f t="shared" ref="AC97:AE97" si="39">AC240</f>
        <v>1.0779901757682557</v>
      </c>
      <c r="AD97" s="41">
        <f t="shared" si="39"/>
        <v>0.11190141209829127</v>
      </c>
      <c r="AE97" s="116">
        <f t="shared" si="39"/>
        <v>1.0124134384811105</v>
      </c>
      <c r="AG97" s="6">
        <v>2050</v>
      </c>
      <c r="AH97" s="6"/>
      <c r="AI97" s="29">
        <v>2050</v>
      </c>
      <c r="AJ97" s="43">
        <f>AJ240</f>
        <v>2.1319540135432127</v>
      </c>
      <c r="AK97" s="40">
        <f t="shared" ref="AK97:AM97" si="40">AK240</f>
        <v>1.1419138669895581</v>
      </c>
      <c r="AL97" s="41">
        <f t="shared" si="40"/>
        <v>2.5681247298204101E-2</v>
      </c>
      <c r="AM97" s="116">
        <f t="shared" si="40"/>
        <v>0.99004014655365458</v>
      </c>
      <c r="AP97" s="6">
        <v>2050</v>
      </c>
      <c r="AQ97" s="6"/>
      <c r="AR97" s="29">
        <v>2050</v>
      </c>
      <c r="AS97" s="42">
        <v>2.4091999999999998</v>
      </c>
      <c r="AT97" s="40">
        <f>$AT224</f>
        <v>1.2833963887520095</v>
      </c>
      <c r="AU97" s="72">
        <f>$AU224</f>
        <v>4.9677800202633488E-2</v>
      </c>
      <c r="AW97" s="121">
        <f>$AQ224</f>
        <v>4.5</v>
      </c>
      <c r="AX97" s="6"/>
      <c r="AY97" s="6">
        <v>2050</v>
      </c>
      <c r="AZ97" s="6"/>
      <c r="BA97" s="29">
        <v>2050</v>
      </c>
      <c r="BB97" s="44">
        <f>$BA224</f>
        <v>4.5</v>
      </c>
      <c r="BC97" s="44">
        <f>$BB224</f>
        <v>5.1876799594822272</v>
      </c>
      <c r="BD97" s="43">
        <v>2.4091999999999998</v>
      </c>
      <c r="BE97" s="43">
        <f>$BD224</f>
        <v>2.9230396704092674</v>
      </c>
      <c r="BF97" s="40">
        <f>$AT224</f>
        <v>1.2833963887520095</v>
      </c>
      <c r="BG97" s="40">
        <f>$BE224</f>
        <v>1.7036179762930583</v>
      </c>
      <c r="BH97" s="65">
        <f>$BH224</f>
        <v>0.68</v>
      </c>
      <c r="BI97" s="101">
        <f>$AU224</f>
        <v>4.9677800202633488E-2</v>
      </c>
      <c r="BJ97" s="41">
        <f>BF224</f>
        <v>4.7862591304627181E-2</v>
      </c>
      <c r="BK97" s="41"/>
      <c r="BL97" s="6">
        <v>2050</v>
      </c>
      <c r="BM97" s="6"/>
      <c r="BN97" s="29">
        <v>2050</v>
      </c>
      <c r="BO97" s="44">
        <f>$BA224</f>
        <v>4.5</v>
      </c>
      <c r="BP97" s="44">
        <f>$BP224</f>
        <v>5.5804620691352813</v>
      </c>
      <c r="BQ97" s="43">
        <v>2.4091999999999998</v>
      </c>
      <c r="BR97" s="43">
        <f>$BR224</f>
        <v>3.1115038637663996</v>
      </c>
      <c r="BS97" s="40">
        <f>$AT224</f>
        <v>1.2833963887520095</v>
      </c>
      <c r="BT97" s="40">
        <f>$BS224</f>
        <v>1.7820648301062325</v>
      </c>
      <c r="BU97" s="65">
        <f>BU224</f>
        <v>0.68</v>
      </c>
      <c r="BV97" s="101">
        <f>$AU224</f>
        <v>4.9677800202633488E-2</v>
      </c>
      <c r="BW97" s="41">
        <f>BT224</f>
        <v>4.8197331149610646E-2</v>
      </c>
      <c r="BX97" s="41"/>
      <c r="BY97" s="6">
        <v>2050</v>
      </c>
      <c r="BZ97" s="6"/>
      <c r="CA97" s="29">
        <v>2050</v>
      </c>
      <c r="CB97" s="44">
        <f>$BA224</f>
        <v>4.5</v>
      </c>
      <c r="CC97" s="44">
        <f>CC224</f>
        <v>5.5602531727957674</v>
      </c>
      <c r="CD97" s="43">
        <v>2.4091999999999998</v>
      </c>
      <c r="CE97" s="43">
        <f>CE224</f>
        <v>3.0880658902459537</v>
      </c>
      <c r="CF97" s="40">
        <f>$AT224</f>
        <v>1.2833963887520095</v>
      </c>
      <c r="CG97" s="40">
        <f>CF224</f>
        <v>1.7568881227191309</v>
      </c>
      <c r="CH97" s="65">
        <f>CH224</f>
        <v>0.68</v>
      </c>
      <c r="CI97" s="101">
        <f>$AU224</f>
        <v>4.9677800202633488E-2</v>
      </c>
      <c r="CJ97" s="101">
        <f>CG224</f>
        <v>4.7656311237651024E-2</v>
      </c>
      <c r="CL97" s="6">
        <v>2050</v>
      </c>
      <c r="CM97" s="6"/>
      <c r="CN97" s="29">
        <v>2050</v>
      </c>
      <c r="CO97" s="44">
        <f>$BA224</f>
        <v>4.5</v>
      </c>
      <c r="CP97" s="44">
        <f>$BB224</f>
        <v>5.1876799594822272</v>
      </c>
      <c r="CQ97" s="44">
        <f>$BP224</f>
        <v>5.5804620691352813</v>
      </c>
      <c r="CR97" s="43">
        <v>2.4091999999999998</v>
      </c>
      <c r="CS97" s="43">
        <f>$BD224</f>
        <v>2.9230396704092674</v>
      </c>
      <c r="CT97" s="43">
        <f>$BR224</f>
        <v>3.1115038637663996</v>
      </c>
      <c r="CU97" s="40">
        <f>$AT224</f>
        <v>1.2833963887520095</v>
      </c>
      <c r="CV97" s="40">
        <f>$BE224</f>
        <v>1.7036179762930583</v>
      </c>
      <c r="CW97" s="40">
        <f>$BS224</f>
        <v>1.7820648301062325</v>
      </c>
      <c r="CX97" s="65">
        <f>$BH224</f>
        <v>0.68</v>
      </c>
      <c r="CY97" s="65"/>
      <c r="CZ97" s="6">
        <v>2050</v>
      </c>
      <c r="DA97" s="6"/>
      <c r="DB97" s="29">
        <v>2050</v>
      </c>
      <c r="DC97" s="104">
        <f>DB224</f>
        <v>6.5</v>
      </c>
      <c r="DD97" s="104">
        <f>DL224</f>
        <v>7.035137261322518</v>
      </c>
      <c r="DE97" s="43">
        <f>DD224</f>
        <v>2.2435888815421219</v>
      </c>
      <c r="DF97" s="43">
        <f>DN224</f>
        <v>2.8374726360495499</v>
      </c>
      <c r="DG97" s="40">
        <f>DE224</f>
        <v>1.0285982792955728</v>
      </c>
      <c r="DH97" s="40">
        <f>DO224</f>
        <v>1.3094993762871829</v>
      </c>
      <c r="DI97" s="41">
        <f>DF224</f>
        <v>5.068495821432379E-2</v>
      </c>
      <c r="DJ97" s="116">
        <f>DG224</f>
        <v>1.2149906022465491</v>
      </c>
      <c r="DK97" s="65">
        <f>$BH224</f>
        <v>0.68</v>
      </c>
      <c r="DL97" s="29"/>
      <c r="DN97" s="43">
        <f>DN224</f>
        <v>2.8374726360495499</v>
      </c>
      <c r="DO97" s="40">
        <f>DO224</f>
        <v>1.3094993762871829</v>
      </c>
      <c r="DP97" s="41">
        <f>DP224</f>
        <v>4.8225528871790747E-2</v>
      </c>
      <c r="DQ97" s="113">
        <f>DQ224</f>
        <v>1.527973259762367</v>
      </c>
      <c r="DR97" s="65">
        <f>$BH224</f>
        <v>0.68</v>
      </c>
      <c r="DT97" s="6">
        <v>2050</v>
      </c>
      <c r="DU97" s="6"/>
      <c r="DV97" s="29">
        <v>2050</v>
      </c>
      <c r="DW97" s="43">
        <f>DW224</f>
        <v>2.4182125580868927</v>
      </c>
      <c r="DX97" s="40">
        <f>DX224</f>
        <v>1.297250089364451</v>
      </c>
      <c r="DY97" s="41">
        <f>DY224</f>
        <v>9.8482878992480538E-2</v>
      </c>
      <c r="DZ97" s="113">
        <f>DZ224</f>
        <v>1.1209624687224418</v>
      </c>
      <c r="EA97" s="44">
        <f>ED224</f>
        <v>4.5</v>
      </c>
      <c r="EC97" s="6">
        <v>2050</v>
      </c>
      <c r="ED97" s="6"/>
      <c r="EE97" s="29">
        <v>2050</v>
      </c>
      <c r="EF97" s="43">
        <f>EF224</f>
        <v>2.5562358977208692</v>
      </c>
      <c r="EG97" s="40">
        <f>EG224</f>
        <v>1.5095936888013375</v>
      </c>
      <c r="EH97" s="41">
        <f>EH224</f>
        <v>8.9975062656528132E-2</v>
      </c>
      <c r="EI97" s="113">
        <f>EI224</f>
        <v>1.0466422089195317</v>
      </c>
      <c r="EJ97" s="65">
        <f>EJ224</f>
        <v>0.68</v>
      </c>
      <c r="EK97" s="6"/>
      <c r="EL97" s="6"/>
      <c r="EM97" s="29"/>
      <c r="EN97" s="42"/>
      <c r="EO97" s="73"/>
      <c r="EP97" s="72"/>
      <c r="ER97" s="19"/>
      <c r="ES97" s="6"/>
      <c r="ET97" s="6"/>
    </row>
    <row r="98" spans="1:150" ht="15.5" x14ac:dyDescent="0.35">
      <c r="A98" s="6"/>
      <c r="B98" s="6">
        <v>2060</v>
      </c>
      <c r="C98" s="29">
        <v>2060</v>
      </c>
      <c r="D98" s="43">
        <f>D250</f>
        <v>2.1632025391809053</v>
      </c>
      <c r="E98" s="40">
        <f t="shared" ref="E98:G98" si="41">E250</f>
        <v>1.1741577525860085</v>
      </c>
      <c r="F98" s="41">
        <f t="shared" si="41"/>
        <v>6.4847157609657369E-2</v>
      </c>
      <c r="G98" s="116">
        <f t="shared" si="41"/>
        <v>0.98904478659489681</v>
      </c>
      <c r="H98" s="3"/>
      <c r="I98" s="6"/>
      <c r="J98" s="6">
        <v>2060</v>
      </c>
      <c r="K98" s="29">
        <v>2060</v>
      </c>
      <c r="L98" s="43">
        <f>L250</f>
        <v>2.2188631989859888</v>
      </c>
      <c r="M98" s="40">
        <f t="shared" ref="M98:O98" si="42">M250</f>
        <v>1.2597895369015213</v>
      </c>
      <c r="N98" s="41">
        <f t="shared" si="42"/>
        <v>6.3683556057705301E-2</v>
      </c>
      <c r="O98" s="116">
        <f t="shared" si="42"/>
        <v>0.95907366208446754</v>
      </c>
      <c r="Q98" s="6"/>
      <c r="R98" s="6">
        <v>2060</v>
      </c>
      <c r="S98" s="29">
        <v>2060</v>
      </c>
      <c r="T98" s="43">
        <f>T250</f>
        <v>2.128074026081455</v>
      </c>
      <c r="U98" s="40">
        <f t="shared" ref="U98:W98" si="43">U250</f>
        <v>1.120113886279162</v>
      </c>
      <c r="V98" s="41">
        <f t="shared" si="43"/>
        <v>6.9755883064025234E-2</v>
      </c>
      <c r="W98" s="116">
        <f t="shared" si="43"/>
        <v>1.007960139802293</v>
      </c>
      <c r="Y98" s="6"/>
      <c r="Z98" s="6">
        <v>2060</v>
      </c>
      <c r="AA98" s="29">
        <v>2060</v>
      </c>
      <c r="AB98" s="43">
        <f>AB250</f>
        <v>2.1414880339503073</v>
      </c>
      <c r="AC98" s="40">
        <f t="shared" ref="AC98:AE98" si="44">AC250</f>
        <v>1.1407508214620112</v>
      </c>
      <c r="AD98" s="41">
        <f t="shared" si="44"/>
        <v>0.13543416078096845</v>
      </c>
      <c r="AE98" s="116">
        <f t="shared" si="44"/>
        <v>1.0007372124882961</v>
      </c>
      <c r="AG98" s="6"/>
      <c r="AH98" s="6">
        <v>2060</v>
      </c>
      <c r="AI98" s="29">
        <v>2060</v>
      </c>
      <c r="AJ98" s="43">
        <f>AJ250</f>
        <v>2.2136389280095803</v>
      </c>
      <c r="AK98" s="40">
        <f t="shared" ref="AK98:AM98" si="45">AK250</f>
        <v>1.2517521969378158</v>
      </c>
      <c r="AL98" s="41">
        <f t="shared" si="45"/>
        <v>3.1876872257704997E-2</v>
      </c>
      <c r="AM98" s="116">
        <f t="shared" si="45"/>
        <v>0.96188673107176448</v>
      </c>
      <c r="AP98" s="6"/>
      <c r="AQ98" s="6">
        <v>2060</v>
      </c>
      <c r="AR98" s="29">
        <v>2060</v>
      </c>
      <c r="AS98" s="42">
        <v>2.4813999999999998</v>
      </c>
      <c r="AT98" s="40">
        <f>$AT234</f>
        <v>1.3944512197995746</v>
      </c>
      <c r="AU98" s="72">
        <f>$AU234</f>
        <v>6.3829855327320231E-2</v>
      </c>
      <c r="AW98" s="121">
        <f>$AQ234</f>
        <v>4.5</v>
      </c>
      <c r="AX98" s="6"/>
      <c r="AY98" s="6"/>
      <c r="AZ98" s="6">
        <v>2060</v>
      </c>
      <c r="BA98" s="29">
        <v>2060</v>
      </c>
      <c r="BB98" s="44">
        <f>$BA234</f>
        <v>4.5</v>
      </c>
      <c r="BC98" s="44">
        <f>$BB234</f>
        <v>5.2991974840049094</v>
      </c>
      <c r="BD98" s="43">
        <v>2.4813999999999998</v>
      </c>
      <c r="BE98" s="43">
        <f>$BD234</f>
        <v>3.176460425545641</v>
      </c>
      <c r="BF98" s="40">
        <f>$AT234</f>
        <v>1.3944512197995746</v>
      </c>
      <c r="BG98" s="40">
        <f>$BE234</f>
        <v>2.0334481632983428</v>
      </c>
      <c r="BH98" s="65">
        <f>$BH234</f>
        <v>0.57999999999999996</v>
      </c>
      <c r="BI98" s="101">
        <f>$AU234</f>
        <v>6.3829855327320231E-2</v>
      </c>
      <c r="BJ98" s="41">
        <f>BF234</f>
        <v>6.0024054046847762E-2</v>
      </c>
      <c r="BK98" s="41"/>
      <c r="BL98" s="6"/>
      <c r="BM98" s="6">
        <v>2060</v>
      </c>
      <c r="BN98" s="29">
        <v>2060</v>
      </c>
      <c r="BO98" s="44">
        <f>$BA234</f>
        <v>4.5</v>
      </c>
      <c r="BP98" s="44">
        <f>$BP234</f>
        <v>5.9188198516168091</v>
      </c>
      <c r="BQ98" s="43">
        <v>2.4813999999999998</v>
      </c>
      <c r="BR98" s="43">
        <f>$BR234</f>
        <v>3.499011375073267</v>
      </c>
      <c r="BS98" s="40">
        <f>$AT234</f>
        <v>1.3944512197995746</v>
      </c>
      <c r="BT98" s="40">
        <f>$BS234</f>
        <v>2.1960375800113603</v>
      </c>
      <c r="BU98" s="65">
        <f>BU234</f>
        <v>0.57999999999999996</v>
      </c>
      <c r="BV98" s="101">
        <f>$AU234</f>
        <v>6.3829855327320231E-2</v>
      </c>
      <c r="BW98" s="41">
        <f>BT234</f>
        <v>6.1163151687554256E-2</v>
      </c>
      <c r="BX98" s="41"/>
      <c r="BY98" s="6"/>
      <c r="BZ98" s="6">
        <v>2060</v>
      </c>
      <c r="CA98" s="29">
        <v>2060</v>
      </c>
      <c r="CB98" s="44">
        <f>$BA234</f>
        <v>4.5</v>
      </c>
      <c r="CC98" s="44">
        <f>CC234</f>
        <v>6.0279539925319519</v>
      </c>
      <c r="CD98" s="43">
        <v>2.4813999999999998</v>
      </c>
      <c r="CE98" s="43">
        <f>CE234</f>
        <v>3.5385234860188137</v>
      </c>
      <c r="CF98" s="40">
        <f>$AT234</f>
        <v>1.3944512197995746</v>
      </c>
      <c r="CG98" s="40">
        <f>CF234</f>
        <v>2.1980609055886626</v>
      </c>
      <c r="CH98" s="65">
        <f>CH234</f>
        <v>0.57999999999999996</v>
      </c>
      <c r="CI98" s="101">
        <f>$AU234</f>
        <v>6.3829855327320231E-2</v>
      </c>
      <c r="CJ98" s="101">
        <f>CG234</f>
        <v>6.0543545912334532E-2</v>
      </c>
      <c r="CL98" s="6"/>
      <c r="CM98" s="6">
        <v>2060</v>
      </c>
      <c r="CN98" s="29">
        <v>2060</v>
      </c>
      <c r="CO98" s="44">
        <f>$BA234</f>
        <v>4.5</v>
      </c>
      <c r="CP98" s="44">
        <f>$BB234</f>
        <v>5.2991974840049094</v>
      </c>
      <c r="CQ98" s="44">
        <f>$BP234</f>
        <v>5.9188198516168091</v>
      </c>
      <c r="CR98" s="43">
        <v>2.4813999999999998</v>
      </c>
      <c r="CS98" s="43">
        <f>$BD234</f>
        <v>3.176460425545641</v>
      </c>
      <c r="CT98" s="43">
        <f>$BR234</f>
        <v>3.499011375073267</v>
      </c>
      <c r="CU98" s="40">
        <f>$AT234</f>
        <v>1.3944512197995746</v>
      </c>
      <c r="CV98" s="40">
        <f>$BE234</f>
        <v>2.0334481632983428</v>
      </c>
      <c r="CW98" s="40">
        <f>$BS234</f>
        <v>2.1960375800113603</v>
      </c>
      <c r="CX98" s="65">
        <f>$BH234</f>
        <v>0.57999999999999996</v>
      </c>
      <c r="CY98" s="65"/>
      <c r="CZ98" s="6"/>
      <c r="DA98" s="6">
        <v>2060</v>
      </c>
      <c r="DB98" s="29">
        <v>2060</v>
      </c>
      <c r="DC98" s="104">
        <f>DB234</f>
        <v>6.5</v>
      </c>
      <c r="DD98" s="104">
        <f>DL234</f>
        <v>7.1347785206012144</v>
      </c>
      <c r="DE98" s="43">
        <f>DD234</f>
        <v>2.2884118292882478</v>
      </c>
      <c r="DF98" s="43">
        <f>DN234</f>
        <v>3.095656116517608</v>
      </c>
      <c r="DG98" s="40">
        <f>DE234</f>
        <v>1.0975566604434586</v>
      </c>
      <c r="DH98" s="40">
        <f>DO234</f>
        <v>1.5453594373956661</v>
      </c>
      <c r="DI98" s="41">
        <f>DF234</f>
        <v>6.1759187548302154E-2</v>
      </c>
      <c r="DJ98" s="116">
        <f>DG234</f>
        <v>1.1908551688447893</v>
      </c>
      <c r="DK98" s="65">
        <f>$BH234</f>
        <v>0.57999999999999996</v>
      </c>
      <c r="DL98" s="29"/>
      <c r="DN98" s="43">
        <f>DN234</f>
        <v>3.095656116517608</v>
      </c>
      <c r="DO98" s="40">
        <f>DO234</f>
        <v>1.5453594373956661</v>
      </c>
      <c r="DP98" s="41">
        <f>DP234</f>
        <v>5.7411492160383805E-2</v>
      </c>
      <c r="DQ98" s="113">
        <f>DQ234</f>
        <v>1.5502966791219419</v>
      </c>
      <c r="DR98" s="65">
        <f>$BH234</f>
        <v>0.57999999999999996</v>
      </c>
      <c r="DT98" s="6"/>
      <c r="DU98" s="6">
        <v>2060</v>
      </c>
      <c r="DV98" s="29">
        <v>2060</v>
      </c>
      <c r="DW98" s="43">
        <f>DW234</f>
        <v>2.4954567680813202</v>
      </c>
      <c r="DX98" s="40">
        <f>DX234</f>
        <v>1.4160873355097232</v>
      </c>
      <c r="DY98" s="41">
        <f>DY234</f>
        <v>0.12638474196377958</v>
      </c>
      <c r="DZ98" s="113">
        <f>DZ234</f>
        <v>1.079369432571597</v>
      </c>
      <c r="EA98" s="44">
        <f>ED234</f>
        <v>4.5</v>
      </c>
      <c r="EC98" s="6"/>
      <c r="ED98" s="6">
        <v>2060</v>
      </c>
      <c r="EE98" s="29">
        <v>2060</v>
      </c>
      <c r="EF98" s="43">
        <f>EF234</f>
        <v>2.7263234074818437</v>
      </c>
      <c r="EG98" s="40">
        <f>EG234</f>
        <v>1.7712667807412981</v>
      </c>
      <c r="EH98" s="41">
        <f>EH234</f>
        <v>0.11093245982960237</v>
      </c>
      <c r="EI98" s="113">
        <f>EI234</f>
        <v>0.95505662674054559</v>
      </c>
      <c r="EJ98" s="65">
        <f>EJ234</f>
        <v>0.57999999999999996</v>
      </c>
      <c r="EK98" s="6"/>
      <c r="EL98" s="6"/>
      <c r="EM98" s="29"/>
      <c r="EN98" s="42"/>
      <c r="EO98" s="73"/>
      <c r="EP98" s="72"/>
      <c r="ER98" s="19"/>
      <c r="ES98" s="6"/>
      <c r="ET98" s="6"/>
    </row>
    <row r="99" spans="1:150" x14ac:dyDescent="0.35">
      <c r="A99" s="6"/>
      <c r="B99" s="6"/>
      <c r="C99" s="29">
        <v>2070</v>
      </c>
      <c r="D99" s="43">
        <f>D260</f>
        <v>2.1855485817872715</v>
      </c>
      <c r="E99" s="40">
        <f t="shared" ref="E99:G99" si="46">E260</f>
        <v>1.2085362796727255</v>
      </c>
      <c r="F99" s="41">
        <f t="shared" si="46"/>
        <v>7.7118067038203383E-2</v>
      </c>
      <c r="G99" s="116">
        <f t="shared" si="46"/>
        <v>0.97701230211454604</v>
      </c>
      <c r="H99" s="7"/>
      <c r="I99" s="6"/>
      <c r="J99" s="6"/>
      <c r="K99" s="29">
        <v>2070</v>
      </c>
      <c r="L99" s="43">
        <f>L260</f>
        <v>2.2634696063836479</v>
      </c>
      <c r="M99" s="40">
        <f t="shared" ref="M99:O99" si="47">M260</f>
        <v>1.3284147790517662</v>
      </c>
      <c r="N99" s="41">
        <f t="shared" si="47"/>
        <v>7.6811929588675984E-2</v>
      </c>
      <c r="O99" s="116">
        <f t="shared" si="47"/>
        <v>0.93505482733188172</v>
      </c>
      <c r="Q99" s="6"/>
      <c r="R99" s="6"/>
      <c r="S99" s="29">
        <v>2070</v>
      </c>
      <c r="T99" s="43">
        <f>T260</f>
        <v>2.1375004413968748</v>
      </c>
      <c r="U99" s="40">
        <f t="shared" ref="U99:W99" si="48">U260</f>
        <v>1.1346160636874993</v>
      </c>
      <c r="V99" s="41">
        <f t="shared" si="48"/>
        <v>8.2096129461467035E-2</v>
      </c>
      <c r="W99" s="116">
        <f t="shared" si="48"/>
        <v>1.0028843777093754</v>
      </c>
      <c r="Y99" s="6"/>
      <c r="Z99" s="6"/>
      <c r="AA99" s="29">
        <v>2070</v>
      </c>
      <c r="AB99" s="43">
        <f>AB260</f>
        <v>2.1564156186963452</v>
      </c>
      <c r="AC99" s="40">
        <f t="shared" ref="AC99:AE99" si="49">AC260</f>
        <v>1.163716336455916</v>
      </c>
      <c r="AD99" s="41">
        <f t="shared" si="49"/>
        <v>0.15921876366171422</v>
      </c>
      <c r="AE99" s="116">
        <f t="shared" si="49"/>
        <v>0.99269928224042925</v>
      </c>
      <c r="AG99" s="6"/>
      <c r="AH99" s="6"/>
      <c r="AI99" s="29">
        <v>2070</v>
      </c>
      <c r="AJ99" s="43">
        <f>AJ260</f>
        <v>2.2559933990060488</v>
      </c>
      <c r="AK99" s="40">
        <f t="shared" ref="AK99:AM99" si="50">AK260</f>
        <v>1.3169129215477677</v>
      </c>
      <c r="AL99" s="41">
        <f t="shared" si="50"/>
        <v>3.8476407376802031E-2</v>
      </c>
      <c r="AM99" s="116">
        <f t="shared" si="50"/>
        <v>0.93908047745828105</v>
      </c>
      <c r="AP99" s="6"/>
      <c r="AQ99" s="6"/>
      <c r="AR99" s="29">
        <v>2070</v>
      </c>
      <c r="AS99" s="42">
        <v>2.5102000000000002</v>
      </c>
      <c r="AT99" s="40">
        <f>$AT244</f>
        <v>1.4388780576272919</v>
      </c>
      <c r="AU99" s="72">
        <f>$AU244</f>
        <v>7.8572022485665555E-2</v>
      </c>
      <c r="AW99" s="121">
        <f>$AQ244</f>
        <v>4.5</v>
      </c>
      <c r="AX99" s="6"/>
      <c r="AY99" s="6"/>
      <c r="AZ99" s="6"/>
      <c r="BA99" s="29">
        <v>2070</v>
      </c>
      <c r="BB99" s="44">
        <f>$BA244</f>
        <v>4.5</v>
      </c>
      <c r="BC99" s="44">
        <f>$BB244</f>
        <v>5.383110725226425</v>
      </c>
      <c r="BD99" s="43">
        <v>2.5102000000000002</v>
      </c>
      <c r="BE99" s="43">
        <f>$BD244</f>
        <v>3.3920071118862465</v>
      </c>
      <c r="BF99" s="40">
        <f>$AT244</f>
        <v>1.4388780576272919</v>
      </c>
      <c r="BG99" s="40">
        <f>$BE244</f>
        <v>2.319874397010766</v>
      </c>
      <c r="BH99" s="65">
        <f>$BH244</f>
        <v>0.48</v>
      </c>
      <c r="BI99" s="101">
        <f>$AU244</f>
        <v>7.8572022485665555E-2</v>
      </c>
      <c r="BJ99" s="41">
        <f>BF244</f>
        <v>7.1760261935785663E-2</v>
      </c>
      <c r="BK99" s="41"/>
      <c r="BL99" s="6"/>
      <c r="BM99" s="6"/>
      <c r="BN99" s="29">
        <v>2070</v>
      </c>
      <c r="BO99" s="44">
        <f>$BA244</f>
        <v>4.5</v>
      </c>
      <c r="BP99" s="44">
        <f>$BP244</f>
        <v>6.2132595504033343</v>
      </c>
      <c r="BQ99" s="43">
        <v>2.5102000000000002</v>
      </c>
      <c r="BR99" s="43">
        <f>$BR244</f>
        <v>3.8537311871899984</v>
      </c>
      <c r="BS99" s="40">
        <f>$AT244</f>
        <v>1.4388780576272919</v>
      </c>
      <c r="BT99" s="40">
        <f>$BS244</f>
        <v>2.5832159146905096</v>
      </c>
      <c r="BU99" s="65">
        <f>BU244</f>
        <v>0.48</v>
      </c>
      <c r="BV99" s="101">
        <f>$AU244</f>
        <v>7.8572022485665555E-2</v>
      </c>
      <c r="BW99" s="41">
        <f>BT244</f>
        <v>7.407950944120141E-2</v>
      </c>
      <c r="BX99" s="41"/>
      <c r="BY99" s="6"/>
      <c r="BZ99" s="6"/>
      <c r="CA99" s="29">
        <v>2070</v>
      </c>
      <c r="CB99" s="44">
        <f>$BA244</f>
        <v>4.5</v>
      </c>
      <c r="CC99" s="44">
        <f>CC244</f>
        <v>6.4838326043274446</v>
      </c>
      <c r="CD99" s="43">
        <v>2.5102000000000002</v>
      </c>
      <c r="CE99" s="43">
        <f>CE244</f>
        <v>3.9817082326329638</v>
      </c>
      <c r="CF99" s="40">
        <f>$AT244</f>
        <v>1.4388780576272919</v>
      </c>
      <c r="CG99" s="40">
        <f>CF244</f>
        <v>2.6344104940282436</v>
      </c>
      <c r="CH99" s="65">
        <f>CH244</f>
        <v>0.48</v>
      </c>
      <c r="CI99" s="101">
        <f>$AU244</f>
        <v>7.8572022485665555E-2</v>
      </c>
      <c r="CJ99" s="101">
        <f>CG244</f>
        <v>7.3608955864388037E-2</v>
      </c>
      <c r="CL99" s="6"/>
      <c r="CM99" s="6"/>
      <c r="CN99" s="29">
        <v>2070</v>
      </c>
      <c r="CO99" s="44">
        <f>$BA244</f>
        <v>4.5</v>
      </c>
      <c r="CP99" s="44">
        <f>$BB244</f>
        <v>5.383110725226425</v>
      </c>
      <c r="CQ99" s="44">
        <f>$BP244</f>
        <v>6.2132595504033343</v>
      </c>
      <c r="CR99" s="43">
        <v>2.5102000000000002</v>
      </c>
      <c r="CS99" s="43">
        <f>$BD244</f>
        <v>3.3920071118862465</v>
      </c>
      <c r="CT99" s="43">
        <f>$BR244</f>
        <v>3.8537311871899984</v>
      </c>
      <c r="CU99" s="40">
        <f>$AT244</f>
        <v>1.4388780576272919</v>
      </c>
      <c r="CV99" s="40">
        <f>$BE244</f>
        <v>2.319874397010766</v>
      </c>
      <c r="CW99" s="40">
        <f>$BS244</f>
        <v>2.5832159146905096</v>
      </c>
      <c r="CX99" s="65">
        <f>$BH244</f>
        <v>0.48</v>
      </c>
      <c r="CY99" s="65"/>
      <c r="CZ99" s="6"/>
      <c r="DA99" s="6"/>
      <c r="DB99" s="29">
        <v>2070</v>
      </c>
      <c r="DC99" s="104">
        <f>DB244</f>
        <v>6.5</v>
      </c>
      <c r="DD99" s="104">
        <f>DL244</f>
        <v>7.21913851245729</v>
      </c>
      <c r="DE99" s="43">
        <f>DD244</f>
        <v>2.3105756216303912</v>
      </c>
      <c r="DF99" s="43">
        <f>DN244</f>
        <v>3.3474273898362474</v>
      </c>
      <c r="DG99" s="40">
        <f>DE244</f>
        <v>1.1316548025082944</v>
      </c>
      <c r="DH99" s="40">
        <f>DO244</f>
        <v>1.7795829391941473</v>
      </c>
      <c r="DI99" s="41">
        <f>DF244</f>
        <v>7.3225924407888901E-2</v>
      </c>
      <c r="DJ99" s="116">
        <f>DG244</f>
        <v>1.1789208191220968</v>
      </c>
      <c r="DK99" s="65">
        <f>$BH244</f>
        <v>0.48</v>
      </c>
      <c r="DL99" s="29"/>
      <c r="DN99" s="43">
        <f>DN244</f>
        <v>3.3474273898362474</v>
      </c>
      <c r="DO99" s="40">
        <f>DO244</f>
        <v>1.7795829391941473</v>
      </c>
      <c r="DP99" s="41">
        <f>DP244</f>
        <v>6.6303657804419297E-2</v>
      </c>
      <c r="DQ99" s="113">
        <f>DQ244</f>
        <v>1.5678444506421001</v>
      </c>
      <c r="DR99" s="65">
        <f>$BH244</f>
        <v>0.48</v>
      </c>
      <c r="DT99" s="6"/>
      <c r="DU99" s="6"/>
      <c r="DV99" s="29">
        <v>2070</v>
      </c>
      <c r="DW99" s="43">
        <f>DW244</f>
        <v>2.5303313047613765</v>
      </c>
      <c r="DX99" s="40">
        <f>DX244</f>
        <v>1.4697404688636566</v>
      </c>
      <c r="DY99" s="41">
        <f>DY244</f>
        <v>0.15536618339249092</v>
      </c>
      <c r="DZ99" s="113">
        <f>DZ244</f>
        <v>1.0605908358977199</v>
      </c>
      <c r="EA99" s="44">
        <f>ED244</f>
        <v>4.5</v>
      </c>
      <c r="EC99" s="6"/>
      <c r="ED99" s="6"/>
      <c r="EE99" s="29">
        <v>2070</v>
      </c>
      <c r="EF99" s="43">
        <f>EF244</f>
        <v>2.8683212773338731</v>
      </c>
      <c r="EG99" s="40">
        <f>EG244</f>
        <v>1.9897250420521129</v>
      </c>
      <c r="EH99" s="41">
        <f>EH244</f>
        <v>0.13079070760002623</v>
      </c>
      <c r="EI99" s="113">
        <f>EI244</f>
        <v>0.87859623528176023</v>
      </c>
      <c r="EJ99" s="65">
        <f>EJ244</f>
        <v>0.48</v>
      </c>
      <c r="EK99" s="6"/>
      <c r="EL99" s="6"/>
      <c r="EM99" s="29"/>
      <c r="EN99" s="42"/>
      <c r="EO99" s="73"/>
      <c r="EP99" s="72"/>
      <c r="ER99" s="19"/>
      <c r="ES99" s="6"/>
      <c r="ET99" s="6"/>
    </row>
    <row r="100" spans="1:150" x14ac:dyDescent="0.35">
      <c r="A100" s="6"/>
      <c r="B100" s="6">
        <v>2080</v>
      </c>
      <c r="C100" s="29">
        <v>2080</v>
      </c>
      <c r="D100" s="43">
        <f>D270</f>
        <v>2.1970843297397828</v>
      </c>
      <c r="E100" s="40">
        <f t="shared" ref="E100:G100" si="51">E270</f>
        <v>1.2262835842150506</v>
      </c>
      <c r="F100" s="41">
        <f t="shared" si="51"/>
        <v>8.9514151363458722E-2</v>
      </c>
      <c r="G100" s="116">
        <f t="shared" si="51"/>
        <v>0.97080074552473228</v>
      </c>
      <c r="H100" s="7"/>
      <c r="I100" s="6"/>
      <c r="J100" s="6">
        <v>2080</v>
      </c>
      <c r="K100" s="29">
        <v>2080</v>
      </c>
      <c r="L100" s="43">
        <f>L270</f>
        <v>2.2916519890042877</v>
      </c>
      <c r="M100" s="40">
        <f t="shared" ref="M100:O100" si="52">M270</f>
        <v>1.3717722907758272</v>
      </c>
      <c r="N100" s="41">
        <f t="shared" si="52"/>
        <v>9.0369501266517119E-2</v>
      </c>
      <c r="O100" s="116">
        <f t="shared" si="52"/>
        <v>0.9198796982284605</v>
      </c>
      <c r="Q100" s="6"/>
      <c r="R100" s="6">
        <v>2080</v>
      </c>
      <c r="S100" s="29">
        <v>2080</v>
      </c>
      <c r="T100" s="43">
        <f>T270</f>
        <v>2.1437780111951428</v>
      </c>
      <c r="U100" s="40">
        <f t="shared" ref="U100:W100" si="53">U270</f>
        <v>1.1442738633771428</v>
      </c>
      <c r="V100" s="41">
        <f t="shared" si="53"/>
        <v>9.4421267620058327E-2</v>
      </c>
      <c r="W100" s="116">
        <f t="shared" si="53"/>
        <v>0.99950414781800001</v>
      </c>
      <c r="Y100" s="6"/>
      <c r="Z100" s="6">
        <v>2080</v>
      </c>
      <c r="AA100" s="29">
        <v>2080</v>
      </c>
      <c r="AB100" s="43">
        <f>AB270</f>
        <v>2.1682001588843534</v>
      </c>
      <c r="AC100" s="40">
        <f t="shared" ref="AC100:AE100" si="54">AC270</f>
        <v>1.1818463982836205</v>
      </c>
      <c r="AD100" s="41">
        <f t="shared" si="54"/>
        <v>0.18290394041579644</v>
      </c>
      <c r="AE100" s="116">
        <f t="shared" si="54"/>
        <v>0.98635376060073288</v>
      </c>
      <c r="AG100" s="6"/>
      <c r="AH100" s="6">
        <v>2080</v>
      </c>
      <c r="AI100" s="29">
        <v>2080</v>
      </c>
      <c r="AJ100" s="43">
        <f>AJ270</f>
        <v>2.281644573018121</v>
      </c>
      <c r="AK100" s="40">
        <f t="shared" ref="AK100:AM100" si="55">AK270</f>
        <v>1.3563762661817249</v>
      </c>
      <c r="AL100" s="41">
        <f t="shared" si="55"/>
        <v>4.530274846032966E-2</v>
      </c>
      <c r="AM100" s="116">
        <f t="shared" si="55"/>
        <v>0.92526830683639605</v>
      </c>
      <c r="AP100" s="6"/>
      <c r="AQ100" s="6">
        <v>2080</v>
      </c>
      <c r="AR100" s="29">
        <v>2080</v>
      </c>
      <c r="AS100" s="42">
        <v>2.5245000000000002</v>
      </c>
      <c r="AT100" s="40">
        <f>$AT254</f>
        <v>1.460738373633842</v>
      </c>
      <c r="AU100" s="72">
        <f>$AU254</f>
        <v>9.3480040330326267E-2</v>
      </c>
      <c r="AW100" s="121">
        <f>$AQ254</f>
        <v>4.5</v>
      </c>
      <c r="AX100" s="6"/>
      <c r="AY100" s="6"/>
      <c r="AZ100" s="6">
        <v>2080</v>
      </c>
      <c r="BA100" s="29">
        <v>2080</v>
      </c>
      <c r="BB100" s="44">
        <f>$BA254</f>
        <v>4.5</v>
      </c>
      <c r="BC100" s="44">
        <f>$BB254</f>
        <v>5.4598491061098526</v>
      </c>
      <c r="BD100" s="43">
        <v>2.5245000000000002</v>
      </c>
      <c r="BE100" s="43">
        <f>$BD254</f>
        <v>3.6076400019465531</v>
      </c>
      <c r="BF100" s="40">
        <f>$AT254</f>
        <v>1.460738373633842</v>
      </c>
      <c r="BG100" s="40">
        <f>$BE254</f>
        <v>2.6102966381663149</v>
      </c>
      <c r="BH100" s="65">
        <f>$BH254</f>
        <v>0.37999999999999901</v>
      </c>
      <c r="BI100" s="101">
        <f>$AU254</f>
        <v>9.3480040330326267E-2</v>
      </c>
      <c r="BJ100" s="41">
        <f>BF254</f>
        <v>8.2407945162202692E-2</v>
      </c>
      <c r="BK100" s="41"/>
      <c r="BL100" s="6"/>
      <c r="BM100" s="6">
        <v>2080</v>
      </c>
      <c r="BN100" s="29">
        <v>2080</v>
      </c>
      <c r="BO100" s="44">
        <f>$BA254</f>
        <v>4.5</v>
      </c>
      <c r="BP100" s="44">
        <f>$BP254</f>
        <v>6.5088580002564704</v>
      </c>
      <c r="BQ100" s="43">
        <v>2.5245000000000002</v>
      </c>
      <c r="BR100" s="43">
        <f>$BR254</f>
        <v>4.2236690608949532</v>
      </c>
      <c r="BS100" s="40">
        <f>$AT254</f>
        <v>1.460738373633842</v>
      </c>
      <c r="BT100" s="40">
        <f>$BS254</f>
        <v>2.9931827089310596</v>
      </c>
      <c r="BU100" s="65">
        <f>BU254</f>
        <v>0.37999999999999901</v>
      </c>
      <c r="BV100" s="101">
        <f>$AU254</f>
        <v>9.3480040330326267E-2</v>
      </c>
      <c r="BW100" s="41">
        <f>BT254</f>
        <v>8.6157876463420546E-2</v>
      </c>
      <c r="BX100" s="41"/>
      <c r="BY100" s="6"/>
      <c r="BZ100" s="6">
        <v>2080</v>
      </c>
      <c r="CA100" s="29">
        <v>2080</v>
      </c>
      <c r="CB100" s="44">
        <f>$BA254</f>
        <v>4.5</v>
      </c>
      <c r="CC100" s="44">
        <f>CC254</f>
        <v>6.9858068804668818</v>
      </c>
      <c r="CD100" s="43">
        <v>2.5245000000000002</v>
      </c>
      <c r="CE100" s="43">
        <f>CE254</f>
        <v>4.472680270403866</v>
      </c>
      <c r="CF100" s="40">
        <f>$AT254</f>
        <v>1.460738373633842</v>
      </c>
      <c r="CG100" s="40">
        <f>CF254</f>
        <v>3.1194582496007035</v>
      </c>
      <c r="CH100" s="65">
        <f>CH254</f>
        <v>0.37999999999999901</v>
      </c>
      <c r="CI100" s="101">
        <f>$AU254</f>
        <v>9.3480040330326267E-2</v>
      </c>
      <c r="CJ100" s="101">
        <f>CG254</f>
        <v>8.6081985939643946E-2</v>
      </c>
      <c r="CL100" s="6"/>
      <c r="CM100" s="6">
        <v>2080</v>
      </c>
      <c r="CN100" s="29">
        <v>2080</v>
      </c>
      <c r="CO100" s="44">
        <f>$BA254</f>
        <v>4.5</v>
      </c>
      <c r="CP100" s="44">
        <f>$BB254</f>
        <v>5.4598491061098526</v>
      </c>
      <c r="CQ100" s="44">
        <f>$BP254</f>
        <v>6.5088580002564704</v>
      </c>
      <c r="CR100" s="43">
        <v>2.5245000000000002</v>
      </c>
      <c r="CS100" s="43">
        <f>$BD254</f>
        <v>3.6076400019465531</v>
      </c>
      <c r="CT100" s="43">
        <f>$BR254</f>
        <v>4.2236690608949532</v>
      </c>
      <c r="CU100" s="40">
        <f>$AT254</f>
        <v>1.460738373633842</v>
      </c>
      <c r="CV100" s="40">
        <f>$BE254</f>
        <v>2.6102966381663149</v>
      </c>
      <c r="CW100" s="40">
        <f>$BS254</f>
        <v>2.9931827089310596</v>
      </c>
      <c r="CX100" s="65">
        <f>$BH254</f>
        <v>0.37999999999999901</v>
      </c>
      <c r="CY100" s="65"/>
      <c r="CZ100" s="6"/>
      <c r="DA100" s="6">
        <v>2080</v>
      </c>
      <c r="DB100" s="29">
        <v>2080</v>
      </c>
      <c r="DC100" s="104">
        <f>DB254</f>
        <v>6.5</v>
      </c>
      <c r="DD100" s="104">
        <f>DL254</f>
        <v>7.3011726115415438</v>
      </c>
      <c r="DE100" s="43">
        <f>DD254</f>
        <v>2.3234203038888346</v>
      </c>
      <c r="DF100" s="43">
        <f>DN254</f>
        <v>3.6137211187972915</v>
      </c>
      <c r="DG100" s="40">
        <f>DE254</f>
        <v>1.1514158521366684</v>
      </c>
      <c r="DH100" s="40">
        <f>DO254</f>
        <v>2.0374010842426933</v>
      </c>
      <c r="DI100" s="41">
        <f>DF254</f>
        <v>8.4841344703174185E-2</v>
      </c>
      <c r="DJ100" s="116">
        <f>DG254</f>
        <v>1.1720044517521662</v>
      </c>
      <c r="DK100" s="65">
        <f>$BH254</f>
        <v>0.37999999999999901</v>
      </c>
      <c r="DL100" s="29"/>
      <c r="DN100" s="43">
        <f>DN254</f>
        <v>3.6137211187972915</v>
      </c>
      <c r="DO100" s="40">
        <f>DO254</f>
        <v>2.0374010842426933</v>
      </c>
      <c r="DP100" s="41">
        <f>DP254</f>
        <v>7.4496980598189863E-2</v>
      </c>
      <c r="DQ100" s="113">
        <f>DQ254</f>
        <v>1.5763200345545982</v>
      </c>
      <c r="DR100" s="65">
        <f>$BH254</f>
        <v>0.37999999999999901</v>
      </c>
      <c r="DT100" s="6"/>
      <c r="DU100" s="6">
        <v>2080</v>
      </c>
      <c r="DV100" s="29">
        <v>2080</v>
      </c>
      <c r="DW100" s="43">
        <f>DW254</f>
        <v>2.5508562239807979</v>
      </c>
      <c r="DX100" s="40">
        <f>DX254</f>
        <v>1.5013172676627662</v>
      </c>
      <c r="DY100" s="41">
        <f>DY254</f>
        <v>0.18457915471260614</v>
      </c>
      <c r="DZ100" s="113">
        <f>DZ254</f>
        <v>1.0495389563180317</v>
      </c>
      <c r="EA100" s="44">
        <f>ED254</f>
        <v>4.5</v>
      </c>
      <c r="EC100" s="6"/>
      <c r="ED100" s="6">
        <v>2080</v>
      </c>
      <c r="EE100" s="29">
        <v>2080</v>
      </c>
      <c r="EF100" s="43">
        <f>EF254</f>
        <v>3.0097296418176631</v>
      </c>
      <c r="EG100" s="40">
        <f>EG254</f>
        <v>2.2072763720271737</v>
      </c>
      <c r="EH100" s="41">
        <f>EH254</f>
        <v>0.14851830764631471</v>
      </c>
      <c r="EI100" s="113">
        <f>EI254</f>
        <v>0.80245326979048937</v>
      </c>
      <c r="EJ100" s="65">
        <f>EJ254</f>
        <v>0.37999999999999901</v>
      </c>
      <c r="EK100" s="6"/>
      <c r="EL100" s="6"/>
      <c r="EM100" s="29"/>
      <c r="EN100" s="42"/>
      <c r="EO100" s="73"/>
      <c r="EP100" s="72"/>
      <c r="ER100" s="19"/>
      <c r="ES100" s="6"/>
      <c r="ET100" s="6"/>
    </row>
    <row r="101" spans="1:150" x14ac:dyDescent="0.35">
      <c r="A101" s="6"/>
      <c r="B101" s="6"/>
      <c r="C101" s="29">
        <v>2090</v>
      </c>
      <c r="D101" s="43">
        <f>D280</f>
        <v>2.2048336226817096</v>
      </c>
      <c r="E101" s="40">
        <f t="shared" ref="E101:G101" si="56">E280</f>
        <v>1.2382055733564761</v>
      </c>
      <c r="F101" s="41">
        <f t="shared" si="56"/>
        <v>0.10192812824833752</v>
      </c>
      <c r="G101" s="116">
        <f t="shared" si="56"/>
        <v>0.9666280493252335</v>
      </c>
      <c r="H101" s="7"/>
      <c r="I101" s="6"/>
      <c r="J101" s="6"/>
      <c r="K101" s="29">
        <v>2090</v>
      </c>
      <c r="L101" s="43">
        <f>L280</f>
        <v>2.3104004174771728</v>
      </c>
      <c r="M101" s="40">
        <f t="shared" ref="M101:O101" si="57">M280</f>
        <v>1.4006160268879582</v>
      </c>
      <c r="N101" s="41">
        <f t="shared" si="57"/>
        <v>0.10415155612900712</v>
      </c>
      <c r="O101" s="116">
        <f t="shared" si="57"/>
        <v>0.90978439058921468</v>
      </c>
      <c r="Q101" s="6"/>
      <c r="R101" s="6"/>
      <c r="S101" s="29">
        <v>2090</v>
      </c>
      <c r="T101" s="43">
        <f>T280</f>
        <v>2.1496680655400984</v>
      </c>
      <c r="U101" s="40">
        <f t="shared" ref="U101:W101" si="58">U280</f>
        <v>1.1533354854463054</v>
      </c>
      <c r="V101" s="41">
        <f t="shared" si="58"/>
        <v>0.10671041970624638</v>
      </c>
      <c r="W101" s="116">
        <f t="shared" si="58"/>
        <v>0.996332580093793</v>
      </c>
      <c r="Y101" s="6"/>
      <c r="Z101" s="6"/>
      <c r="AA101" s="29">
        <v>2090</v>
      </c>
      <c r="AB101" s="43">
        <f>AB280</f>
        <v>2.1795486138987741</v>
      </c>
      <c r="AC101" s="40">
        <f t="shared" ref="AC101:AE101" si="59">AC280</f>
        <v>1.1993055598442677</v>
      </c>
      <c r="AD101" s="41">
        <f t="shared" si="59"/>
        <v>0.20644864922610759</v>
      </c>
      <c r="AE101" s="116">
        <f t="shared" si="59"/>
        <v>0.9802430540545064</v>
      </c>
      <c r="AG101" s="6"/>
      <c r="AH101" s="6"/>
      <c r="AI101" s="29">
        <v>2090</v>
      </c>
      <c r="AJ101" s="43">
        <f>AJ280</f>
        <v>2.2976874620253254</v>
      </c>
      <c r="AK101" s="40">
        <f t="shared" ref="AK101:AM101" si="60">AK280</f>
        <v>1.3810576338851157</v>
      </c>
      <c r="AL101" s="41">
        <f t="shared" si="60"/>
        <v>5.2254053998321108E-2</v>
      </c>
      <c r="AM101" s="116">
        <f t="shared" si="60"/>
        <v>0.91662982814020966</v>
      </c>
      <c r="AP101" s="6"/>
      <c r="AQ101" s="6"/>
      <c r="AR101" s="29">
        <v>2090</v>
      </c>
      <c r="AS101" s="42">
        <v>2.5337000000000001</v>
      </c>
      <c r="AT101" s="40">
        <f>$AT264</f>
        <v>1.4749402247745198</v>
      </c>
      <c r="AU101" s="72">
        <f>$AU264</f>
        <v>0.10841047700822933</v>
      </c>
      <c r="AW101" s="121">
        <f>$AQ264</f>
        <v>4.5</v>
      </c>
      <c r="AX101" s="6"/>
      <c r="AY101" s="6"/>
      <c r="AZ101" s="6"/>
      <c r="BA101" s="29">
        <v>2090</v>
      </c>
      <c r="BB101" s="44">
        <f>$BA264</f>
        <v>4.5</v>
      </c>
      <c r="BC101" s="44">
        <f>$BB264</f>
        <v>5.5376796508832147</v>
      </c>
      <c r="BD101" s="43">
        <v>2.5337000000000001</v>
      </c>
      <c r="BE101" s="43">
        <f>$BD264</f>
        <v>3.8437559935505616</v>
      </c>
      <c r="BF101" s="40">
        <f>$AT264</f>
        <v>1.4749402247745198</v>
      </c>
      <c r="BG101" s="40">
        <f>$BE264</f>
        <v>2.9316432549868257</v>
      </c>
      <c r="BH101" s="65">
        <f>$BH264</f>
        <v>0.27999999999999903</v>
      </c>
      <c r="BI101" s="101">
        <f>$AU264</f>
        <v>0.10841047700822933</v>
      </c>
      <c r="BJ101" s="41">
        <f>BF264</f>
        <v>9.1481278233065524E-2</v>
      </c>
      <c r="BK101" s="41"/>
      <c r="BL101" s="6"/>
      <c r="BM101" s="6"/>
      <c r="BN101" s="29">
        <v>2090</v>
      </c>
      <c r="BO101" s="44">
        <f>$BA264</f>
        <v>4.5</v>
      </c>
      <c r="BP101" s="44">
        <f>$BP264</f>
        <v>6.8322074718263988</v>
      </c>
      <c r="BQ101" s="43">
        <v>2.5337000000000001</v>
      </c>
      <c r="BR101" s="43">
        <f>$BR264</f>
        <v>4.6416294311597239</v>
      </c>
      <c r="BS101" s="40">
        <f>$AT264</f>
        <v>1.4749402247745198</v>
      </c>
      <c r="BT101" s="40">
        <f>$BS264</f>
        <v>3.462087409262284</v>
      </c>
      <c r="BU101" s="65">
        <f>BU264</f>
        <v>0.27999999999999903</v>
      </c>
      <c r="BV101" s="101">
        <f>$AU264</f>
        <v>0.10841047700822933</v>
      </c>
      <c r="BW101" s="41">
        <f>BT264</f>
        <v>9.6759716173878671E-2</v>
      </c>
      <c r="BX101" s="41"/>
      <c r="BY101" s="6"/>
      <c r="BZ101" s="6"/>
      <c r="CA101" s="29">
        <v>2090</v>
      </c>
      <c r="CB101" s="44">
        <f>$BA264</f>
        <v>4.5</v>
      </c>
      <c r="CC101" s="44">
        <f>CC264</f>
        <v>7.5834377006028681</v>
      </c>
      <c r="CD101" s="43">
        <v>2.5337000000000001</v>
      </c>
      <c r="CE101" s="43">
        <f>CE264</f>
        <v>5.059515828894769</v>
      </c>
      <c r="CF101" s="40">
        <f>$AT264</f>
        <v>1.4749402247745198</v>
      </c>
      <c r="CG101" s="40">
        <f>CF264</f>
        <v>3.7004809748981007</v>
      </c>
      <c r="CH101" s="65">
        <f>CH264</f>
        <v>0.27999999999999903</v>
      </c>
      <c r="CI101" s="101">
        <f>$AU264</f>
        <v>0.10841047700822933</v>
      </c>
      <c r="CJ101" s="101">
        <f>CG264</f>
        <v>9.7294896972888373E-2</v>
      </c>
      <c r="CL101" s="6"/>
      <c r="CM101" s="6"/>
      <c r="CN101" s="29">
        <v>2090</v>
      </c>
      <c r="CO101" s="44">
        <f>$BA264</f>
        <v>4.5</v>
      </c>
      <c r="CP101" s="44">
        <f>$BB264</f>
        <v>5.5376796508832147</v>
      </c>
      <c r="CQ101" s="44">
        <f>$BP264</f>
        <v>6.8322074718263988</v>
      </c>
      <c r="CR101" s="43">
        <v>2.5337000000000001</v>
      </c>
      <c r="CS101" s="43">
        <f>$BD264</f>
        <v>3.8437559935505616</v>
      </c>
      <c r="CT101" s="43">
        <f>$BR264</f>
        <v>4.6416294311597239</v>
      </c>
      <c r="CU101" s="40">
        <f>$AT264</f>
        <v>1.4749402247745198</v>
      </c>
      <c r="CV101" s="40">
        <f>$BE264</f>
        <v>2.9316432549868257</v>
      </c>
      <c r="CW101" s="40">
        <f>$BS264</f>
        <v>3.462087409262284</v>
      </c>
      <c r="CX101" s="65">
        <f>$BH264</f>
        <v>0.27999999999999903</v>
      </c>
      <c r="CY101" s="65"/>
      <c r="CZ101" s="6"/>
      <c r="DA101" s="6"/>
      <c r="DB101" s="29">
        <v>2090</v>
      </c>
      <c r="DC101" s="104">
        <f>DB264</f>
        <v>6.5</v>
      </c>
      <c r="DD101" s="104">
        <f>DL264</f>
        <v>7.387182686319071</v>
      </c>
      <c r="DE101" s="43">
        <f>DD264</f>
        <v>2.3324282725668537</v>
      </c>
      <c r="DF101" s="43">
        <f>DN264</f>
        <v>3.9098990090329924</v>
      </c>
      <c r="DG101" s="40">
        <f>DE264</f>
        <v>1.1652742654874675</v>
      </c>
      <c r="DH101" s="40">
        <f>DO264</f>
        <v>2.3390539520327955</v>
      </c>
      <c r="DI101" s="41">
        <f>DF264</f>
        <v>9.6505266632320078E-2</v>
      </c>
      <c r="DJ101" s="116">
        <f>DG264</f>
        <v>1.1671540070793862</v>
      </c>
      <c r="DK101" s="65">
        <f>$BH264</f>
        <v>0.27999999999999903</v>
      </c>
      <c r="DL101" s="29"/>
      <c r="DN101" s="43">
        <f>DN264</f>
        <v>3.9098990090329924</v>
      </c>
      <c r="DO101" s="40">
        <f>DO264</f>
        <v>2.3390539520327955</v>
      </c>
      <c r="DP101" s="41">
        <f>DP264</f>
        <v>8.1628422850371293E-2</v>
      </c>
      <c r="DQ101" s="113">
        <f>DQ264</f>
        <v>1.5708450570001968</v>
      </c>
      <c r="DR101" s="65">
        <f>$BH264</f>
        <v>0.27999999999999903</v>
      </c>
      <c r="DT101" s="6"/>
      <c r="DU101" s="6"/>
      <c r="DV101" s="29">
        <v>2090</v>
      </c>
      <c r="DW101" s="43">
        <f>DW264</f>
        <v>2.5664821440850503</v>
      </c>
      <c r="DX101" s="40">
        <f>DX264</f>
        <v>1.5253571447462315</v>
      </c>
      <c r="DY101" s="41">
        <f>DY264</f>
        <v>0.21373853600563841</v>
      </c>
      <c r="DZ101" s="113">
        <f>DZ264</f>
        <v>1.0411249993388187</v>
      </c>
      <c r="EA101" s="44">
        <f>ED264</f>
        <v>4.5</v>
      </c>
      <c r="EC101" s="6"/>
      <c r="ED101" s="6"/>
      <c r="EE101" s="29">
        <v>2090</v>
      </c>
      <c r="EF101" s="43">
        <f>EF264</f>
        <v>3.1640914398791811</v>
      </c>
      <c r="EG101" s="40">
        <f>EG264</f>
        <v>2.4447560613525861</v>
      </c>
      <c r="EH101" s="41">
        <f>EH264</f>
        <v>0.16340855057738343</v>
      </c>
      <c r="EI101" s="113">
        <f>EI264</f>
        <v>0.71933537852659502</v>
      </c>
      <c r="EJ101" s="65">
        <f>EJ264</f>
        <v>0.27999999999999903</v>
      </c>
      <c r="EK101" s="6"/>
      <c r="EL101" s="6"/>
      <c r="EM101" s="29"/>
      <c r="EN101" s="42"/>
      <c r="EO101" s="73"/>
      <c r="EP101" s="72"/>
      <c r="ER101" s="19"/>
      <c r="ES101" s="6"/>
      <c r="ET101" s="6"/>
    </row>
    <row r="102" spans="1:150" x14ac:dyDescent="0.35">
      <c r="A102" s="6">
        <v>2100</v>
      </c>
      <c r="B102" s="6">
        <v>2100</v>
      </c>
      <c r="C102" s="29">
        <v>2100</v>
      </c>
      <c r="D102" s="43">
        <f>D290</f>
        <v>2.2112489758481528</v>
      </c>
      <c r="E102" s="40">
        <f t="shared" ref="E102:G102" si="61">E290</f>
        <v>1.248075347458697</v>
      </c>
      <c r="F102" s="41">
        <f t="shared" si="61"/>
        <v>0.1143226206300635</v>
      </c>
      <c r="G102" s="116">
        <f t="shared" si="61"/>
        <v>0.96317362838945586</v>
      </c>
      <c r="H102" s="7"/>
      <c r="I102" s="6">
        <v>2100</v>
      </c>
      <c r="J102" s="6">
        <v>2100</v>
      </c>
      <c r="K102" s="29">
        <v>2100</v>
      </c>
      <c r="L102" s="43">
        <f>L290</f>
        <v>2.3237260365016423</v>
      </c>
      <c r="M102" s="40">
        <f t="shared" ref="M102:O102" si="62">M290</f>
        <v>1.4211169792332965</v>
      </c>
      <c r="N102" s="41">
        <f t="shared" si="62"/>
        <v>0.11804070154539151</v>
      </c>
      <c r="O102" s="116">
        <f t="shared" si="62"/>
        <v>0.90260905726834584</v>
      </c>
      <c r="Q102" s="6">
        <v>2100</v>
      </c>
      <c r="R102" s="6">
        <v>2100</v>
      </c>
      <c r="S102" s="29">
        <v>2100</v>
      </c>
      <c r="T102" s="43">
        <f>T290</f>
        <v>2.1554962255256354</v>
      </c>
      <c r="U102" s="40">
        <f t="shared" ref="U102:W102" si="63">U290</f>
        <v>1.1623018854240543</v>
      </c>
      <c r="V102" s="41">
        <f t="shared" si="63"/>
        <v>0.11896123178518193</v>
      </c>
      <c r="W102" s="116">
        <f t="shared" si="63"/>
        <v>0.99319434010158103</v>
      </c>
      <c r="Y102" s="6">
        <v>2100</v>
      </c>
      <c r="Z102" s="6">
        <v>2100</v>
      </c>
      <c r="AA102" s="29">
        <v>2100</v>
      </c>
      <c r="AB102" s="43">
        <f>AB290</f>
        <v>2.1907837839358271</v>
      </c>
      <c r="AC102" s="40">
        <f t="shared" ref="AC102:AE102" si="64">AC290</f>
        <v>1.2165904368243496</v>
      </c>
      <c r="AD102" s="41">
        <f t="shared" si="64"/>
        <v>0.22984879511701653</v>
      </c>
      <c r="AE102" s="116">
        <f t="shared" si="64"/>
        <v>0.97419334711147743</v>
      </c>
      <c r="AG102" s="6">
        <v>2100</v>
      </c>
      <c r="AH102" s="6">
        <v>2100</v>
      </c>
      <c r="AI102" s="29">
        <v>2100</v>
      </c>
      <c r="AJ102" s="43">
        <f>AJ290</f>
        <v>2.3082023626406594</v>
      </c>
      <c r="AK102" s="40">
        <f t="shared" ref="AK102:AM102" si="65">AK290</f>
        <v>1.3972344040625531</v>
      </c>
      <c r="AL102" s="41">
        <f t="shared" si="65"/>
        <v>5.9271765513551261E-2</v>
      </c>
      <c r="AM102" s="116">
        <f t="shared" si="65"/>
        <v>0.91096795857810631</v>
      </c>
      <c r="AP102" s="6">
        <v>2100</v>
      </c>
      <c r="AQ102" s="6">
        <v>2100</v>
      </c>
      <c r="AR102" s="29">
        <v>2100</v>
      </c>
      <c r="AS102" s="42">
        <v>2.5411999999999999</v>
      </c>
      <c r="AT102" s="40">
        <f>$AT274</f>
        <v>1.4865277561511612</v>
      </c>
      <c r="AU102" s="72">
        <f>$AU274</f>
        <v>0.12331491752734447</v>
      </c>
      <c r="AW102" s="121">
        <f>$AQ274</f>
        <v>4.5</v>
      </c>
      <c r="AX102" s="6"/>
      <c r="AY102" s="6">
        <v>2100</v>
      </c>
      <c r="AZ102" s="6">
        <v>2100</v>
      </c>
      <c r="BA102" s="29">
        <v>2100</v>
      </c>
      <c r="BB102" s="44">
        <f>$BA274</f>
        <v>4.5</v>
      </c>
      <c r="BC102" s="44">
        <f>$BB274</f>
        <v>5.6209920043711215</v>
      </c>
      <c r="BD102" s="43">
        <v>2.5411999999999999</v>
      </c>
      <c r="BE102" s="43">
        <f>$BD274</f>
        <v>4.1154509270906727</v>
      </c>
      <c r="BF102" s="40">
        <f>$AT274</f>
        <v>1.4865277561511612</v>
      </c>
      <c r="BG102" s="40">
        <f>$BE274</f>
        <v>3.3047749624012006</v>
      </c>
      <c r="BH102" s="65">
        <f>$BH274</f>
        <v>0.17999999999999899</v>
      </c>
      <c r="BI102" s="101">
        <f>$AU274</f>
        <v>0.12331491752734447</v>
      </c>
      <c r="BJ102" s="41">
        <f>BF274</f>
        <v>9.8494310745586192E-2</v>
      </c>
      <c r="BK102" s="41"/>
      <c r="BL102" s="6">
        <v>2100</v>
      </c>
      <c r="BM102" s="6">
        <v>2100</v>
      </c>
      <c r="BN102" s="29">
        <v>2100</v>
      </c>
      <c r="BO102" s="44">
        <f>$BA274</f>
        <v>4.5</v>
      </c>
      <c r="BP102" s="44">
        <f>$BP274</f>
        <v>7.2046399313609513</v>
      </c>
      <c r="BQ102" s="43">
        <v>2.5411999999999999</v>
      </c>
      <c r="BR102" s="43">
        <f>$BR274</f>
        <v>5.1377799255228025</v>
      </c>
      <c r="BS102" s="40">
        <f>$AT274</f>
        <v>1.4865277561511612</v>
      </c>
      <c r="BT102" s="40">
        <f>$BS274</f>
        <v>4.0248553069945689</v>
      </c>
      <c r="BU102" s="65">
        <f>BU274</f>
        <v>0.17999999999999899</v>
      </c>
      <c r="BV102" s="101">
        <f>$AU274</f>
        <v>0.12331491752734447</v>
      </c>
      <c r="BW102" s="41">
        <f>BT274</f>
        <v>0.10520523988695638</v>
      </c>
      <c r="BX102" s="41"/>
      <c r="BY102" s="6">
        <v>2100</v>
      </c>
      <c r="BZ102" s="6">
        <v>2100</v>
      </c>
      <c r="CA102" s="29">
        <v>2100</v>
      </c>
      <c r="CB102" s="44">
        <f>$BA274</f>
        <v>4.5</v>
      </c>
      <c r="CC102" s="44">
        <f>CC274</f>
        <v>8.333162638914823</v>
      </c>
      <c r="CD102" s="43">
        <v>2.5411999999999999</v>
      </c>
      <c r="CE102" s="43">
        <f>CE274</f>
        <v>5.7977805938965279</v>
      </c>
      <c r="CF102" s="40">
        <f>$AT274</f>
        <v>1.4865277561511612</v>
      </c>
      <c r="CG102" s="40">
        <f>CF274</f>
        <v>4.4325748773482152</v>
      </c>
      <c r="CH102" s="65">
        <f>CH274</f>
        <v>0.17999999999999899</v>
      </c>
      <c r="CI102" s="101">
        <f>$AU274</f>
        <v>0.12331491752734447</v>
      </c>
      <c r="CJ102" s="101">
        <f>CG274</f>
        <v>0.10647904320328518</v>
      </c>
      <c r="CL102" s="6">
        <v>2100</v>
      </c>
      <c r="CM102" s="6">
        <v>2100</v>
      </c>
      <c r="CN102" s="29">
        <v>2100</v>
      </c>
      <c r="CO102" s="44">
        <f>$BA274</f>
        <v>4.5</v>
      </c>
      <c r="CP102" s="44">
        <f>$BB274</f>
        <v>5.6209920043711215</v>
      </c>
      <c r="CQ102" s="44">
        <f>$BP274</f>
        <v>7.2046399313609513</v>
      </c>
      <c r="CR102" s="43">
        <v>2.5411999999999999</v>
      </c>
      <c r="CS102" s="43">
        <f>$BD274</f>
        <v>4.1154509270906727</v>
      </c>
      <c r="CT102" s="43">
        <f>$BR274</f>
        <v>5.1377799255228025</v>
      </c>
      <c r="CU102" s="40">
        <f>$AT274</f>
        <v>1.4865277561511612</v>
      </c>
      <c r="CV102" s="40">
        <f>$BE274</f>
        <v>3.3047749624012006</v>
      </c>
      <c r="CW102" s="40">
        <f>$BS274</f>
        <v>4.0248553069945689</v>
      </c>
      <c r="CX102" s="65">
        <f>$BH274</f>
        <v>0.17999999999999899</v>
      </c>
      <c r="CY102" s="65"/>
      <c r="CZ102" s="6">
        <v>2100</v>
      </c>
      <c r="DA102" s="6">
        <v>2100</v>
      </c>
      <c r="DB102" s="29">
        <v>2100</v>
      </c>
      <c r="DC102" s="104">
        <f>DB274</f>
        <v>6.5</v>
      </c>
      <c r="DD102" s="104">
        <f>DL274</f>
        <v>7.4814368887800615</v>
      </c>
      <c r="DE102" s="43">
        <f>DD274</f>
        <v>2.33985265113055</v>
      </c>
      <c r="DF102" s="43">
        <f>DN274</f>
        <v>4.2514987623335854</v>
      </c>
      <c r="DG102" s="40">
        <f>DE274</f>
        <v>1.1766963863546924</v>
      </c>
      <c r="DH102" s="40">
        <f>DO274</f>
        <v>2.7061474634777891</v>
      </c>
      <c r="DI102" s="41">
        <f>DF274</f>
        <v>0.10817654129820181</v>
      </c>
      <c r="DJ102" s="116">
        <f>DG274</f>
        <v>1.1631562647758575</v>
      </c>
      <c r="DK102" s="65">
        <f>$BH274</f>
        <v>0.17999999999999899</v>
      </c>
      <c r="DL102" s="29"/>
      <c r="DN102" s="43">
        <f>DN274</f>
        <v>4.2514987623335854</v>
      </c>
      <c r="DO102" s="40">
        <f>DO274</f>
        <v>2.7061474634777891</v>
      </c>
      <c r="DP102" s="41">
        <f>DP274</f>
        <v>8.7280819380350372E-2</v>
      </c>
      <c r="DQ102" s="113">
        <f>DQ274</f>
        <v>1.5453512988557963</v>
      </c>
      <c r="DR102" s="65">
        <f>$BH274</f>
        <v>0.17999999999999899</v>
      </c>
      <c r="DT102" s="6">
        <v>2100</v>
      </c>
      <c r="DU102" s="6">
        <v>2100</v>
      </c>
      <c r="DV102" s="29">
        <v>2100</v>
      </c>
      <c r="DW102" s="43">
        <f>DW274</f>
        <v>2.5803968398808719</v>
      </c>
      <c r="DX102" s="40">
        <f>DX274</f>
        <v>1.5467643690474948</v>
      </c>
      <c r="DY102" s="41">
        <f>DY274</f>
        <v>0.24274905798962651</v>
      </c>
      <c r="DZ102" s="113">
        <f>DZ274</f>
        <v>1.0336324708333771</v>
      </c>
      <c r="EA102" s="44">
        <f>ED274</f>
        <v>4.5</v>
      </c>
      <c r="EC102" s="6">
        <v>2100</v>
      </c>
      <c r="ED102" s="6">
        <v>2100</v>
      </c>
      <c r="EE102" s="29">
        <v>2100</v>
      </c>
      <c r="EF102" s="43">
        <f>EF274</f>
        <v>3.3408981782003595</v>
      </c>
      <c r="EG102" s="40">
        <f>EG274</f>
        <v>2.716766428000553</v>
      </c>
      <c r="EH102" s="41">
        <f>EH274</f>
        <v>0.17476514671686341</v>
      </c>
      <c r="EI102" s="113">
        <f>EI274</f>
        <v>0.62413175019980649</v>
      </c>
      <c r="EJ102" s="65">
        <f>EJ274</f>
        <v>0.17999999999999899</v>
      </c>
      <c r="EK102" s="6"/>
      <c r="EL102" s="6"/>
      <c r="EM102" s="29"/>
      <c r="EN102" s="42"/>
      <c r="EO102" s="73"/>
      <c r="EP102" s="72"/>
      <c r="ER102" s="19"/>
      <c r="ES102" s="6"/>
      <c r="ET102" s="6"/>
    </row>
    <row r="103" spans="1:150" x14ac:dyDescent="0.35">
      <c r="A103" s="6"/>
      <c r="B103" s="6"/>
      <c r="C103" s="29">
        <v>2110</v>
      </c>
      <c r="D103" s="43">
        <f>D300</f>
        <v>2.2171867588715277</v>
      </c>
      <c r="E103" s="40">
        <f t="shared" ref="E103:G103" si="66">E300</f>
        <v>1.2572103982638887</v>
      </c>
      <c r="F103" s="41">
        <f t="shared" si="66"/>
        <v>0.12668465964416481</v>
      </c>
      <c r="G103" s="116">
        <f t="shared" si="66"/>
        <v>0.95997636060763902</v>
      </c>
      <c r="H103" s="7"/>
      <c r="I103" s="6"/>
      <c r="J103" s="6"/>
      <c r="K103" s="29">
        <v>2110</v>
      </c>
      <c r="L103" s="43">
        <f>L300</f>
        <v>2.3339305941866724</v>
      </c>
      <c r="M103" s="40">
        <f t="shared" ref="M103:O103" si="67">M300</f>
        <v>1.4368162987487272</v>
      </c>
      <c r="N103" s="41">
        <f t="shared" si="67"/>
        <v>0.1319696527552123</v>
      </c>
      <c r="O103" s="116">
        <f t="shared" si="67"/>
        <v>0.89711429543794519</v>
      </c>
      <c r="Q103" s="6"/>
      <c r="R103" s="6"/>
      <c r="S103" s="29">
        <v>2110</v>
      </c>
      <c r="T103" s="43">
        <f>T300</f>
        <v>2.1613009339466016</v>
      </c>
      <c r="U103" s="40">
        <f t="shared" ref="U103:W103" si="68">U300</f>
        <v>1.1712322060716951</v>
      </c>
      <c r="V103" s="41">
        <f t="shared" si="68"/>
        <v>0.13117353361222098</v>
      </c>
      <c r="W103" s="116">
        <f t="shared" si="68"/>
        <v>0.99006872787490652</v>
      </c>
      <c r="Y103" s="6"/>
      <c r="Z103" s="6"/>
      <c r="AA103" s="29">
        <v>2110</v>
      </c>
      <c r="AB103" s="43">
        <f>AB300</f>
        <v>2.2019444953494984</v>
      </c>
      <c r="AC103" s="40">
        <f t="shared" ref="AC103:AE103" si="69">AC300</f>
        <v>1.2337607620761513</v>
      </c>
      <c r="AD103" s="41">
        <f t="shared" si="69"/>
        <v>0.25310467886860311</v>
      </c>
      <c r="AE103" s="116">
        <f t="shared" si="69"/>
        <v>0.96818373327334717</v>
      </c>
      <c r="AG103" s="6"/>
      <c r="AH103" s="6"/>
      <c r="AI103" s="29">
        <v>2110</v>
      </c>
      <c r="AJ103" s="43">
        <f>AJ300</f>
        <v>2.3155358294779971</v>
      </c>
      <c r="AK103" s="40">
        <f t="shared" ref="AK103:AM103" si="70">AK300</f>
        <v>1.4085166607353798</v>
      </c>
      <c r="AL103" s="41">
        <f t="shared" si="70"/>
        <v>6.6322216284251362E-2</v>
      </c>
      <c r="AM103" s="116">
        <f t="shared" si="70"/>
        <v>0.90701916874261723</v>
      </c>
      <c r="AP103" s="6"/>
      <c r="AQ103" s="6"/>
      <c r="AR103" s="29">
        <v>2110</v>
      </c>
      <c r="AS103" s="42">
        <v>2.5480999999999998</v>
      </c>
      <c r="AT103" s="40">
        <f>$AT284</f>
        <v>1.4972077074857042</v>
      </c>
      <c r="AU103" s="72">
        <f>$AU284</f>
        <v>0.1381770949853281</v>
      </c>
      <c r="AW103" s="121">
        <f>$AQ284</f>
        <v>4.5</v>
      </c>
      <c r="AX103" s="6"/>
      <c r="AY103" s="6"/>
      <c r="AZ103" s="6"/>
      <c r="BA103" s="29">
        <v>2110</v>
      </c>
      <c r="BB103" s="44">
        <f>$BA284</f>
        <v>4.5</v>
      </c>
      <c r="BC103" s="44">
        <f>$BB284</f>
        <v>5.7129869521290022</v>
      </c>
      <c r="BD103" s="43">
        <v>2.5480999999999998</v>
      </c>
      <c r="BE103" s="43">
        <f>$BD284</f>
        <v>4.4379670642972417</v>
      </c>
      <c r="BF103" s="40">
        <f>$AT284</f>
        <v>1.4972077074857042</v>
      </c>
      <c r="BG103" s="40">
        <f>$BE284</f>
        <v>3.7514178939262934</v>
      </c>
      <c r="BH103" s="65">
        <f>$BH284</f>
        <v>7.9999999999999002E-2</v>
      </c>
      <c r="BI103" s="101">
        <f>$AU284</f>
        <v>0.1381770949853281</v>
      </c>
      <c r="BJ103" s="41">
        <f>BF284</f>
        <v>0.10286261325135096</v>
      </c>
      <c r="BK103" s="41"/>
      <c r="BL103" s="6"/>
      <c r="BM103" s="6"/>
      <c r="BN103" s="29">
        <v>2110</v>
      </c>
      <c r="BO103" s="44">
        <f>$BA284</f>
        <v>4.5</v>
      </c>
      <c r="BP103" s="44">
        <f>$BP284</f>
        <v>7.6485710976506311</v>
      </c>
      <c r="BQ103" s="43">
        <v>2.5480999999999998</v>
      </c>
      <c r="BR103" s="43">
        <f>$BR284</f>
        <v>5.7472185861449052</v>
      </c>
      <c r="BS103" s="40">
        <f>$AT284</f>
        <v>1.4972077074857042</v>
      </c>
      <c r="BT103" s="40">
        <f>$BS284</f>
        <v>4.7234133876418216</v>
      </c>
      <c r="BU103" s="65">
        <f>BU284</f>
        <v>7.9999999999999002E-2</v>
      </c>
      <c r="BV103" s="101">
        <f>$AU284</f>
        <v>0.1381770949853281</v>
      </c>
      <c r="BW103" s="41">
        <f>BT284</f>
        <v>0.11063369917315881</v>
      </c>
      <c r="BX103" s="41"/>
      <c r="BY103" s="6"/>
      <c r="BZ103" s="6"/>
      <c r="CA103" s="29">
        <v>2110</v>
      </c>
      <c r="CB103" s="44">
        <f>$BA284</f>
        <v>4.5</v>
      </c>
      <c r="CC103" s="44">
        <f>CC284</f>
        <v>9.3120228944724097</v>
      </c>
      <c r="CD103" s="43">
        <v>2.5480999999999998</v>
      </c>
      <c r="CE103" s="43">
        <f>CE284</f>
        <v>6.7639491745727005</v>
      </c>
      <c r="CF103" s="40">
        <f>$AT284</f>
        <v>1.4972077074857042</v>
      </c>
      <c r="CG103" s="40">
        <f>CF284</f>
        <v>5.3919094792420879</v>
      </c>
      <c r="CH103" s="65">
        <f>CH284</f>
        <v>7.9999999999999002E-2</v>
      </c>
      <c r="CI103" s="101">
        <f>$AU284</f>
        <v>0.1381770949853281</v>
      </c>
      <c r="CJ103" s="101">
        <f>CG284</f>
        <v>0.11257618371055428</v>
      </c>
      <c r="CL103" s="6"/>
      <c r="CM103" s="6"/>
      <c r="CN103" s="29">
        <v>2110</v>
      </c>
      <c r="CO103" s="44">
        <f>$BA284</f>
        <v>4.5</v>
      </c>
      <c r="CP103" s="44">
        <f>$BB284</f>
        <v>5.7129869521290022</v>
      </c>
      <c r="CQ103" s="44">
        <f>$BP284</f>
        <v>7.6485710976506311</v>
      </c>
      <c r="CR103" s="43">
        <v>2.5480999999999998</v>
      </c>
      <c r="CS103" s="43">
        <f>$BD284</f>
        <v>4.4379670642972417</v>
      </c>
      <c r="CT103" s="43">
        <f>$BR284</f>
        <v>5.7472185861449052</v>
      </c>
      <c r="CU103" s="40">
        <f>$AT284</f>
        <v>1.4972077074857042</v>
      </c>
      <c r="CV103" s="40">
        <f>$BE284</f>
        <v>3.7514178939262934</v>
      </c>
      <c r="CW103" s="40">
        <f>$BS284</f>
        <v>4.7234133876418216</v>
      </c>
      <c r="CX103" s="65">
        <f>$BH284</f>
        <v>7.9999999999999002E-2</v>
      </c>
      <c r="CY103" s="65"/>
      <c r="CZ103" s="6"/>
      <c r="DA103" s="6"/>
      <c r="DB103" s="29">
        <v>2110</v>
      </c>
      <c r="DC103" s="104">
        <f>DB284</f>
        <v>6.5</v>
      </c>
      <c r="DD103" s="104">
        <f>DL284</f>
        <v>7.5878625747521706</v>
      </c>
      <c r="DE103" s="43">
        <f>DD284</f>
        <v>2.3466194224857224</v>
      </c>
      <c r="DF103" s="43">
        <f>DN284</f>
        <v>4.6579355591150478</v>
      </c>
      <c r="DG103" s="40">
        <f>DE284</f>
        <v>1.1871068038241881</v>
      </c>
      <c r="DH103" s="40">
        <f>DO284</f>
        <v>3.1664363968489044</v>
      </c>
      <c r="DI103" s="41">
        <f>DF284</f>
        <v>0.11983828062782663</v>
      </c>
      <c r="DJ103" s="116">
        <f>DG284</f>
        <v>1.1595126186615343</v>
      </c>
      <c r="DK103" s="65">
        <f>$BH284</f>
        <v>7.9999999999999002E-2</v>
      </c>
      <c r="DL103" s="29"/>
      <c r="DN103" s="43">
        <f>DN284</f>
        <v>4.6579355591150478</v>
      </c>
      <c r="DO103" s="40">
        <f>DO284</f>
        <v>3.1664363968489044</v>
      </c>
      <c r="DP103" s="41">
        <f>DP284</f>
        <v>9.0903489683387087E-2</v>
      </c>
      <c r="DQ103" s="113">
        <f>DQ284</f>
        <v>1.4914991622661433</v>
      </c>
      <c r="DR103" s="65">
        <f>$BH284</f>
        <v>7.9999999999999002E-2</v>
      </c>
      <c r="DT103" s="6"/>
      <c r="DU103" s="6"/>
      <c r="DV103" s="29">
        <v>2110</v>
      </c>
      <c r="DW103" s="43">
        <f>DW284</f>
        <v>2.5936758389634855</v>
      </c>
      <c r="DX103" s="40">
        <f>DX284</f>
        <v>1.5671935984053622</v>
      </c>
      <c r="DY103" s="41">
        <f>DY284</f>
        <v>0.27157947551409611</v>
      </c>
      <c r="DZ103" s="113">
        <f>DZ284</f>
        <v>1.0264822405581233</v>
      </c>
      <c r="EA103" s="44">
        <f>ED284</f>
        <v>4.5</v>
      </c>
      <c r="EC103" s="6"/>
      <c r="ED103" s="6"/>
      <c r="EE103" s="29">
        <v>2110</v>
      </c>
      <c r="EF103" s="43">
        <f>EF284</f>
        <v>3.5496186489635386</v>
      </c>
      <c r="EG103" s="40">
        <f>EG284</f>
        <v>3.0378748445592905</v>
      </c>
      <c r="EH103" s="41">
        <f>EH284</f>
        <v>0.18175048630669247</v>
      </c>
      <c r="EI103" s="113">
        <f>EI284</f>
        <v>0.51174380440424816</v>
      </c>
      <c r="EJ103" s="65">
        <f>EJ284</f>
        <v>7.9999999999999002E-2</v>
      </c>
      <c r="EK103" s="6"/>
      <c r="EL103" s="6"/>
      <c r="EM103" s="29"/>
      <c r="EN103" s="42"/>
      <c r="EO103" s="73"/>
      <c r="EP103" s="72"/>
      <c r="ER103" s="19"/>
      <c r="ES103" s="6"/>
      <c r="ET103" s="6"/>
    </row>
    <row r="104" spans="1:150" x14ac:dyDescent="0.35">
      <c r="A104" s="6"/>
      <c r="B104" s="6"/>
      <c r="C104" s="29">
        <v>2120</v>
      </c>
      <c r="D104" s="43">
        <f>D310</f>
        <v>2.222946023435727</v>
      </c>
      <c r="E104" s="40">
        <f t="shared" ref="E104:G104" si="71">E310</f>
        <v>1.2660708052857341</v>
      </c>
      <c r="F104" s="41">
        <f t="shared" si="71"/>
        <v>0.13900979864876126</v>
      </c>
      <c r="G104" s="116">
        <f t="shared" si="71"/>
        <v>0.95687521814999288</v>
      </c>
      <c r="I104" s="6"/>
      <c r="J104" s="6"/>
      <c r="K104" s="29">
        <v>2120</v>
      </c>
      <c r="L104" s="43">
        <f>L310</f>
        <v>2.3423349358171164</v>
      </c>
      <c r="M104" s="40">
        <f t="shared" ref="M104:O104" si="72">M310</f>
        <v>1.4497460551032562</v>
      </c>
      <c r="N104" s="41">
        <f t="shared" si="72"/>
        <v>0.14589987810256691</v>
      </c>
      <c r="O104" s="116">
        <f t="shared" si="72"/>
        <v>0.89258888071386022</v>
      </c>
      <c r="Q104" s="6"/>
      <c r="R104" s="6"/>
      <c r="S104" s="29">
        <v>2120</v>
      </c>
      <c r="T104" s="43">
        <f>T310</f>
        <v>2.1670867741667559</v>
      </c>
      <c r="U104" s="40">
        <f t="shared" ref="U104:W104" si="73">U310</f>
        <v>1.1801334987180863</v>
      </c>
      <c r="V104" s="41">
        <f t="shared" si="73"/>
        <v>0.14334741206940069</v>
      </c>
      <c r="W104" s="116">
        <f t="shared" si="73"/>
        <v>0.98695327544866962</v>
      </c>
      <c r="Y104" s="6"/>
      <c r="Z104" s="6"/>
      <c r="AA104" s="29">
        <v>2120</v>
      </c>
      <c r="AB104" s="43">
        <f>AB310</f>
        <v>2.2130357487151038</v>
      </c>
      <c r="AC104" s="40">
        <f t="shared" ref="AC104:AE104" si="74">AC310</f>
        <v>1.2508242287924678</v>
      </c>
      <c r="AD104" s="41">
        <f t="shared" si="74"/>
        <v>0.27621711996494341</v>
      </c>
      <c r="AE104" s="116">
        <f t="shared" si="74"/>
        <v>0.96221151992263598</v>
      </c>
      <c r="AG104" s="6"/>
      <c r="AH104" s="6"/>
      <c r="AI104" s="29">
        <v>2120</v>
      </c>
      <c r="AJ104" s="43">
        <f>AJ310</f>
        <v>2.3210373540909264</v>
      </c>
      <c r="AK104" s="40">
        <f t="shared" ref="AK104:AM104" si="75">AK310</f>
        <v>1.4169805447552712</v>
      </c>
      <c r="AL104" s="41">
        <f t="shared" si="75"/>
        <v>7.3386054647561066E-2</v>
      </c>
      <c r="AM104" s="116">
        <f t="shared" si="75"/>
        <v>0.90405680933565513</v>
      </c>
      <c r="AP104" s="6"/>
      <c r="AQ104" s="6">
        <v>2120</v>
      </c>
      <c r="AR104" s="29">
        <v>2120</v>
      </c>
      <c r="AS104" s="42">
        <v>2.5548999999999999</v>
      </c>
      <c r="AT104" s="40">
        <f>$AT294</f>
        <v>1.5075576238587514</v>
      </c>
      <c r="AU104" s="72">
        <f>$AU294</f>
        <v>0.15299161923731588</v>
      </c>
      <c r="AW104" s="121">
        <f>$AQ294</f>
        <v>4.5</v>
      </c>
      <c r="AX104" s="6"/>
      <c r="AY104" s="6"/>
      <c r="AZ104" s="6"/>
      <c r="BA104" s="29">
        <v>2120</v>
      </c>
      <c r="BB104" s="44">
        <f>$BA294</f>
        <v>4.5</v>
      </c>
      <c r="BC104" s="44">
        <f>$BB294</f>
        <v>5.8162272366551102</v>
      </c>
      <c r="BD104" s="43">
        <v>2.5548999999999999</v>
      </c>
      <c r="BE104" s="43">
        <f>$BD294</f>
        <v>4.8242190346294933</v>
      </c>
      <c r="BF104" s="40">
        <f>$AT294</f>
        <v>1.5075576238587514</v>
      </c>
      <c r="BG104" s="40">
        <f>$BE294</f>
        <v>4.2900607720003148</v>
      </c>
      <c r="BH104" s="65">
        <f>$BH294</f>
        <v>0</v>
      </c>
      <c r="BI104" s="101">
        <f>$AU294</f>
        <v>0.15299161923731588</v>
      </c>
      <c r="BJ104" s="41">
        <f>BF294</f>
        <v>0.10394635068757667</v>
      </c>
      <c r="BK104" s="41"/>
      <c r="BL104" s="6"/>
      <c r="BM104" s="6"/>
      <c r="BN104" s="29">
        <v>2120</v>
      </c>
      <c r="BO104" s="44">
        <f>$BA294</f>
        <v>4.5</v>
      </c>
      <c r="BP104" s="44">
        <f>$BP294</f>
        <v>8.1896062141715866</v>
      </c>
      <c r="BQ104" s="43">
        <v>2.5548999999999999</v>
      </c>
      <c r="BR104" s="43">
        <f>$BR294</f>
        <v>6.5084965936294976</v>
      </c>
      <c r="BS104" s="40">
        <f>$AT294</f>
        <v>1.5075576238587514</v>
      </c>
      <c r="BT104" s="40">
        <f>$BS294</f>
        <v>5.6032837210299116</v>
      </c>
      <c r="BU104" s="65">
        <f>BU294</f>
        <v>0</v>
      </c>
      <c r="BV104" s="101">
        <f>$AU294</f>
        <v>0.15299161923731588</v>
      </c>
      <c r="BW104" s="41">
        <f>BT294</f>
        <v>0.11201886163892069</v>
      </c>
      <c r="BX104" s="41"/>
      <c r="BY104" s="6"/>
      <c r="BZ104" s="6"/>
      <c r="CA104" s="29">
        <v>2120</v>
      </c>
      <c r="CB104" s="44">
        <f>$BA294</f>
        <v>4.5</v>
      </c>
      <c r="CC104" s="44">
        <f>CC294</f>
        <v>10.631165689922041</v>
      </c>
      <c r="CD104" s="43">
        <v>2.5548999999999999</v>
      </c>
      <c r="CE104" s="43">
        <f>CE294</f>
        <v>8.0629941364308628</v>
      </c>
      <c r="CF104" s="40">
        <f>$AT294</f>
        <v>1.5075576238587514</v>
      </c>
      <c r="CG104" s="40">
        <f>CF294</f>
        <v>6.6801325307048449</v>
      </c>
      <c r="CH104" s="65">
        <f>CH294</f>
        <v>0</v>
      </c>
      <c r="CI104" s="101">
        <f>$AU294</f>
        <v>0.15299161923731588</v>
      </c>
      <c r="CJ104" s="101">
        <f>CG294</f>
        <v>0.11418166311701991</v>
      </c>
      <c r="CL104" s="6"/>
      <c r="CM104" s="6"/>
      <c r="CN104" s="29">
        <v>2120</v>
      </c>
      <c r="CO104" s="44">
        <f>$BA294</f>
        <v>4.5</v>
      </c>
      <c r="CP104" s="44">
        <f>$BB294</f>
        <v>5.8162272366551102</v>
      </c>
      <c r="CQ104" s="44">
        <f>$BP294</f>
        <v>8.1896062141715866</v>
      </c>
      <c r="CR104" s="43">
        <v>2.5548999999999999</v>
      </c>
      <c r="CS104" s="43">
        <f>$BD294</f>
        <v>4.8242190346294933</v>
      </c>
      <c r="CT104" s="43">
        <f>$BR294</f>
        <v>6.5084965936294976</v>
      </c>
      <c r="CU104" s="40">
        <f>$AT294</f>
        <v>1.5075576238587514</v>
      </c>
      <c r="CV104" s="40">
        <f>$BE294</f>
        <v>4.2900607720003148</v>
      </c>
      <c r="CW104" s="40">
        <f>$BS294</f>
        <v>5.6032837210299116</v>
      </c>
      <c r="CX104" s="65">
        <f>$BH294</f>
        <v>0</v>
      </c>
      <c r="CY104" s="65"/>
      <c r="CZ104" s="6"/>
      <c r="DA104" s="6"/>
      <c r="DB104" s="29">
        <v>2120</v>
      </c>
      <c r="DC104" s="104">
        <f>DB294</f>
        <v>6.5</v>
      </c>
      <c r="DD104" s="104">
        <f>DL294</f>
        <v>7.7104030223631508</v>
      </c>
      <c r="DE104" s="43">
        <f>DD294</f>
        <v>2.353109152012415</v>
      </c>
      <c r="DF104" s="43">
        <f>DN294</f>
        <v>5.1371704588552287</v>
      </c>
      <c r="DG104" s="40">
        <f>DE294</f>
        <v>1.1970910030960233</v>
      </c>
      <c r="DH104" s="40">
        <f>DO294</f>
        <v>3.7515836938894247</v>
      </c>
      <c r="DI104" s="41">
        <f>DF294</f>
        <v>0.1314835670237211</v>
      </c>
      <c r="DJ104" s="116">
        <f>DG294</f>
        <v>1.1560181489163917</v>
      </c>
      <c r="DK104" s="65">
        <f>$BH294</f>
        <v>0</v>
      </c>
      <c r="DL104" s="29"/>
      <c r="DN104" s="43">
        <f>DN294</f>
        <v>5.1371704588552287</v>
      </c>
      <c r="DO104" s="40">
        <f>DO294</f>
        <v>3.7515836938894247</v>
      </c>
      <c r="DP104" s="41">
        <f>DP294</f>
        <v>9.1826777553682584E-2</v>
      </c>
      <c r="DQ104" s="113">
        <f>DQ294</f>
        <v>1.385586764965804</v>
      </c>
      <c r="DR104" s="65">
        <f>$BH294</f>
        <v>0</v>
      </c>
      <c r="DT104" s="6"/>
      <c r="DU104" s="6"/>
      <c r="DV104" s="29">
        <v>2120</v>
      </c>
      <c r="DW104" s="43">
        <f>DW294</f>
        <v>2.6066822769538929</v>
      </c>
      <c r="DX104" s="40">
        <f>DX294</f>
        <v>1.5872035030059892</v>
      </c>
      <c r="DY104" s="41">
        <f>DY294</f>
        <v>0.30022013059294178</v>
      </c>
      <c r="DZ104" s="113">
        <f>DZ294</f>
        <v>1.0194787739479036</v>
      </c>
      <c r="EA104" s="44">
        <f>ED294</f>
        <v>4.5</v>
      </c>
      <c r="EC104" s="6"/>
      <c r="ED104" s="6"/>
      <c r="EE104" s="29">
        <v>2120</v>
      </c>
      <c r="EF104" s="43">
        <f>EF294</f>
        <v>3.797618661904111</v>
      </c>
      <c r="EG104" s="40">
        <f>EG294</f>
        <v>3.4194133260063246</v>
      </c>
      <c r="EH104" s="41">
        <f>EH294</f>
        <v>0.18346567920692095</v>
      </c>
      <c r="EI104" s="113">
        <f>EI294</f>
        <v>0.37820533589778638</v>
      </c>
      <c r="EJ104" s="65">
        <f>EJ294</f>
        <v>0</v>
      </c>
      <c r="EK104" s="6"/>
      <c r="EL104" s="6"/>
      <c r="EM104" s="29"/>
      <c r="EN104" s="42"/>
      <c r="EO104" s="73"/>
      <c r="EP104" s="72"/>
      <c r="ER104" s="19"/>
      <c r="ES104" s="6"/>
      <c r="ET104" s="6"/>
    </row>
    <row r="105" spans="1:150" x14ac:dyDescent="0.35">
      <c r="A105" s="6"/>
      <c r="B105" s="6"/>
      <c r="C105" s="29">
        <v>2130</v>
      </c>
      <c r="D105" s="43">
        <f>D320</f>
        <v>2.2286312253060654</v>
      </c>
      <c r="E105" s="40">
        <f t="shared" ref="E105:G105" si="76">E320</f>
        <v>1.2748172697016389</v>
      </c>
      <c r="F105" s="41">
        <f t="shared" si="76"/>
        <v>0.15129656640217515</v>
      </c>
      <c r="G105" s="116">
        <f t="shared" si="76"/>
        <v>0.9538139556044265</v>
      </c>
      <c r="I105" s="6"/>
      <c r="J105" s="6"/>
      <c r="K105" s="29">
        <v>2130</v>
      </c>
      <c r="L105" s="43">
        <f>L320</f>
        <v>2.3496970352856636</v>
      </c>
      <c r="M105" s="40">
        <f t="shared" ref="M105:O105" si="77">M320</f>
        <v>1.4610723619779442</v>
      </c>
      <c r="N105" s="41">
        <f t="shared" si="77"/>
        <v>0.15980934503620337</v>
      </c>
      <c r="O105" s="116">
        <f t="shared" si="77"/>
        <v>0.88862467330771944</v>
      </c>
      <c r="Q105" s="6"/>
      <c r="R105" s="6"/>
      <c r="S105" s="29">
        <v>2130</v>
      </c>
      <c r="T105" s="43">
        <f>T320</f>
        <v>2.1728543372510702</v>
      </c>
      <c r="U105" s="40">
        <f t="shared" ref="U105:W105" si="78">U320</f>
        <v>1.1890066726939543</v>
      </c>
      <c r="V105" s="41">
        <f t="shared" si="78"/>
        <v>0.15548298401829458</v>
      </c>
      <c r="W105" s="116">
        <f t="shared" si="78"/>
        <v>0.98384766455711592</v>
      </c>
      <c r="Y105" s="6"/>
      <c r="Z105" s="6"/>
      <c r="AA105" s="29">
        <v>2130</v>
      </c>
      <c r="AB105" s="43">
        <f>AB320</f>
        <v>2.2240585133807276</v>
      </c>
      <c r="AC105" s="40">
        <f t="shared" ref="AC105:AE105" si="79">AC320</f>
        <v>1.2677823282780425</v>
      </c>
      <c r="AD105" s="41">
        <f t="shared" si="79"/>
        <v>0.29918699483776401</v>
      </c>
      <c r="AE105" s="116">
        <f t="shared" si="79"/>
        <v>0.95627618510268508</v>
      </c>
      <c r="AG105" s="6"/>
      <c r="AH105" s="6"/>
      <c r="AI105" s="29">
        <v>2130</v>
      </c>
      <c r="AJ105" s="43">
        <f>AJ320</f>
        <v>2.3254830239439359</v>
      </c>
      <c r="AK105" s="40">
        <f t="shared" ref="AK105:AM105" si="80">AK320</f>
        <v>1.4238200368368248</v>
      </c>
      <c r="AL105" s="41">
        <f t="shared" si="80"/>
        <v>8.0452161414404824E-2</v>
      </c>
      <c r="AM105" s="116">
        <f t="shared" si="80"/>
        <v>0.90166298710711112</v>
      </c>
      <c r="AP105" s="6"/>
      <c r="AQ105" s="6"/>
      <c r="AR105" s="29">
        <v>2130</v>
      </c>
      <c r="AS105" s="42">
        <v>2.5615999999999999</v>
      </c>
      <c r="AT105" s="40">
        <f>$AT304</f>
        <v>1.5177729927406309</v>
      </c>
      <c r="AU105" s="72">
        <f>$AU304</f>
        <v>0.1677567798486532</v>
      </c>
      <c r="AW105" s="121">
        <f>$AQ304</f>
        <v>4.5</v>
      </c>
      <c r="AX105" s="6"/>
      <c r="AY105" s="6"/>
      <c r="AZ105" s="6"/>
      <c r="BA105" s="29">
        <v>2130</v>
      </c>
      <c r="BB105" s="44">
        <f>$BA304</f>
        <v>4.5</v>
      </c>
      <c r="BC105" s="44">
        <f>$BB304</f>
        <v>5.9027825301999046</v>
      </c>
      <c r="BD105" s="43">
        <v>2.5615999999999999</v>
      </c>
      <c r="BE105" s="43">
        <f>$BD304</f>
        <v>5.1578910577257631</v>
      </c>
      <c r="BF105" s="40">
        <f>$AT304</f>
        <v>1.5177729927406309</v>
      </c>
      <c r="BG105" s="40">
        <f>$BE304</f>
        <v>4.7567956494704564</v>
      </c>
      <c r="BH105" s="65">
        <f>$BH304</f>
        <v>0</v>
      </c>
      <c r="BI105" s="101">
        <f>$AU304</f>
        <v>0.1677567798486532</v>
      </c>
      <c r="BJ105" s="41">
        <f>BF304</f>
        <v>0.10394635068757667</v>
      </c>
      <c r="BK105" s="41"/>
      <c r="BL105" s="6"/>
      <c r="BM105" s="6"/>
      <c r="BN105" s="29">
        <v>2130</v>
      </c>
      <c r="BO105" s="44">
        <f>$BA304</f>
        <v>4.5</v>
      </c>
      <c r="BP105" s="44">
        <f>$BP304</f>
        <v>8.7133184669342363</v>
      </c>
      <c r="BQ105" s="43">
        <v>2.5615999999999999</v>
      </c>
      <c r="BR105" s="43">
        <f>$BR304</f>
        <v>7.248446974009406</v>
      </c>
      <c r="BS105" s="40">
        <f>$AT304</f>
        <v>1.5177729927406309</v>
      </c>
      <c r="BT105" s="40">
        <f>$BS304</f>
        <v>6.4596700162806506</v>
      </c>
      <c r="BU105" s="65">
        <f>BU304</f>
        <v>0</v>
      </c>
      <c r="BV105" s="101">
        <f>$AU304</f>
        <v>0.1677567798486532</v>
      </c>
      <c r="BW105" s="41">
        <f>BT304</f>
        <v>0.11201886163892069</v>
      </c>
      <c r="BX105" s="41"/>
      <c r="BY105" s="6"/>
      <c r="BZ105" s="6"/>
      <c r="CA105" s="29">
        <v>2130</v>
      </c>
      <c r="CB105" s="44">
        <f>$BA304</f>
        <v>4.5</v>
      </c>
      <c r="CC105" s="44">
        <f>CC304</f>
        <v>12.122419640088772</v>
      </c>
      <c r="CD105" s="43">
        <v>2.5615999999999999</v>
      </c>
      <c r="CE105" s="43">
        <f>CE304</f>
        <v>9.5096799029461678</v>
      </c>
      <c r="CF105" s="40">
        <f>$AT304</f>
        <v>1.5177729927406309</v>
      </c>
      <c r="CG105" s="40">
        <f>CF304</f>
        <v>8.1028200444847656</v>
      </c>
      <c r="CH105" s="65">
        <f>CH304</f>
        <v>0</v>
      </c>
      <c r="CI105" s="101">
        <f>$AU304</f>
        <v>0.1677567798486532</v>
      </c>
      <c r="CJ105" s="101">
        <f>CG304</f>
        <v>0.11418166311701991</v>
      </c>
      <c r="CL105" s="6"/>
      <c r="CM105" s="6"/>
      <c r="CN105" s="29">
        <v>2130</v>
      </c>
      <c r="CO105" s="44">
        <f>$BA304</f>
        <v>4.5</v>
      </c>
      <c r="CP105" s="44">
        <f>$BB304</f>
        <v>5.9027825301999046</v>
      </c>
      <c r="CQ105" s="44">
        <f>$BP304</f>
        <v>8.7133184669342363</v>
      </c>
      <c r="CR105" s="43">
        <v>2.5615999999999999</v>
      </c>
      <c r="CS105" s="43">
        <f>$BD304</f>
        <v>5.1578910577257631</v>
      </c>
      <c r="CT105" s="43">
        <f>$BR304</f>
        <v>7.248446974009406</v>
      </c>
      <c r="CU105" s="40">
        <f>$AT304</f>
        <v>1.5177729927406309</v>
      </c>
      <c r="CV105" s="40">
        <f>$BE304</f>
        <v>4.7567956494704564</v>
      </c>
      <c r="CW105" s="40">
        <f>$BS304</f>
        <v>6.4596700162806506</v>
      </c>
      <c r="CX105" s="65">
        <f>$BH304</f>
        <v>0</v>
      </c>
      <c r="CY105" s="65"/>
      <c r="CZ105" s="6"/>
      <c r="DA105" s="6"/>
      <c r="DB105" s="29">
        <v>2130</v>
      </c>
      <c r="DC105" s="104">
        <f>DB304</f>
        <v>6.5</v>
      </c>
      <c r="DD105" s="104">
        <f>DL304</f>
        <v>7.8231731524252197</v>
      </c>
      <c r="DE105" s="43">
        <f>DD304</f>
        <v>2.3594782537807149</v>
      </c>
      <c r="DF105" s="43">
        <f>DN304</f>
        <v>5.5509604149593077</v>
      </c>
      <c r="DG105" s="40">
        <f>DE304</f>
        <v>1.2068896212011</v>
      </c>
      <c r="DH105" s="40">
        <f>DO304</f>
        <v>4.3274612486315096</v>
      </c>
      <c r="DI105" s="41">
        <f>DF304</f>
        <v>0.14310958043201297</v>
      </c>
      <c r="DJ105" s="116">
        <f>DG304</f>
        <v>1.1525886325796149</v>
      </c>
      <c r="DK105" s="65">
        <f>$BH304</f>
        <v>0</v>
      </c>
      <c r="DL105" s="29"/>
      <c r="DN105" s="43">
        <f>DN304</f>
        <v>5.5509604149593077</v>
      </c>
      <c r="DO105" s="40">
        <f>DO304</f>
        <v>4.3274612486315096</v>
      </c>
      <c r="DP105" s="41">
        <f>DP304</f>
        <v>9.1826777553682584E-2</v>
      </c>
      <c r="DQ105" s="113">
        <f>DQ304</f>
        <v>1.2234991663277981</v>
      </c>
      <c r="DR105" s="65">
        <f>$BH304</f>
        <v>0</v>
      </c>
      <c r="DT105" s="6"/>
      <c r="DU105" s="6"/>
      <c r="DV105" s="29">
        <v>2130</v>
      </c>
      <c r="DW105" s="43">
        <f>DW304</f>
        <v>2.6195390211604179</v>
      </c>
      <c r="DX105" s="40">
        <f>DX304</f>
        <v>1.6069831094775662</v>
      </c>
      <c r="DY105" s="41">
        <f>DY304</f>
        <v>0.32866863989690498</v>
      </c>
      <c r="DZ105" s="113">
        <f>DZ304</f>
        <v>1.0125559116828518</v>
      </c>
      <c r="EA105" s="44">
        <f>ED304</f>
        <v>4.5</v>
      </c>
      <c r="EC105" s="6"/>
      <c r="ED105" s="6"/>
      <c r="EE105" s="29">
        <v>2130</v>
      </c>
      <c r="EF105" s="43">
        <f>EF304</f>
        <v>4.0029624658693876</v>
      </c>
      <c r="EG105" s="40">
        <f>EG304</f>
        <v>3.7353268705682883</v>
      </c>
      <c r="EH105" s="41">
        <f>EH304</f>
        <v>0.18346567920692095</v>
      </c>
      <c r="EI105" s="113">
        <f>EI304</f>
        <v>0.26763559530109937</v>
      </c>
      <c r="EJ105" s="65">
        <f>EJ304</f>
        <v>0</v>
      </c>
      <c r="EK105" s="6"/>
      <c r="EL105" s="6"/>
      <c r="EM105" s="29"/>
      <c r="EN105" s="42"/>
      <c r="EO105" s="73"/>
      <c r="EP105" s="72"/>
      <c r="ER105" s="19"/>
      <c r="ES105" s="6"/>
      <c r="ET105" s="6"/>
    </row>
    <row r="106" spans="1:150" x14ac:dyDescent="0.35">
      <c r="A106" s="6"/>
      <c r="B106" s="6"/>
      <c r="C106" s="29">
        <v>2140</v>
      </c>
      <c r="D106" s="43">
        <f>D330</f>
        <v>2.2342788740875275</v>
      </c>
      <c r="E106" s="40">
        <f t="shared" ref="E106:G106" si="81">E330</f>
        <v>1.2835059601346579</v>
      </c>
      <c r="F106" s="41">
        <f t="shared" si="81"/>
        <v>0.16354453030873767</v>
      </c>
      <c r="G106" s="116">
        <f t="shared" si="81"/>
        <v>0.95077291395286956</v>
      </c>
      <c r="I106" s="6"/>
      <c r="J106" s="6"/>
      <c r="K106" s="29">
        <v>2140</v>
      </c>
      <c r="L106" s="43">
        <f>L330</f>
        <v>2.3564518739858547</v>
      </c>
      <c r="M106" s="40">
        <f t="shared" ref="M106:O106" si="82">M330</f>
        <v>1.4714644215166992</v>
      </c>
      <c r="N106" s="41">
        <f t="shared" si="82"/>
        <v>0.17368548840024456</v>
      </c>
      <c r="O106" s="116">
        <f t="shared" si="82"/>
        <v>0.88498745246915544</v>
      </c>
      <c r="Q106" s="6"/>
      <c r="R106" s="6"/>
      <c r="S106" s="29">
        <v>2140</v>
      </c>
      <c r="T106" s="43">
        <f>T330</f>
        <v>2.1786037433998429</v>
      </c>
      <c r="U106" s="40">
        <f t="shared" ref="U106:W106" si="83">U330</f>
        <v>1.1978519129228351</v>
      </c>
      <c r="V106" s="41">
        <f t="shared" si="83"/>
        <v>0.16758036951967248</v>
      </c>
      <c r="W106" s="116">
        <f t="shared" si="83"/>
        <v>0.98075183047700776</v>
      </c>
      <c r="Y106" s="6"/>
      <c r="Z106" s="6"/>
      <c r="AA106" s="29">
        <v>2140</v>
      </c>
      <c r="AB106" s="43">
        <f>AB330</f>
        <v>2.2350132762392394</v>
      </c>
      <c r="AC106" s="40">
        <f t="shared" ref="AC106:AE106" si="84">AC330</f>
        <v>1.2846358095988302</v>
      </c>
      <c r="AD106" s="41">
        <f t="shared" si="84"/>
        <v>0.32201518189756639</v>
      </c>
      <c r="AE106" s="116">
        <f t="shared" si="84"/>
        <v>0.95037746664040923</v>
      </c>
      <c r="AG106" s="6"/>
      <c r="AH106" s="6"/>
      <c r="AI106" s="29">
        <v>2140</v>
      </c>
      <c r="AJ106" s="43">
        <f>AJ330</f>
        <v>2.329319165761504</v>
      </c>
      <c r="AK106" s="40">
        <f t="shared" ref="AK106:AM106" si="85">AK330</f>
        <v>1.4297217934792372</v>
      </c>
      <c r="AL106" s="41">
        <f t="shared" si="85"/>
        <v>8.7514151816818042E-2</v>
      </c>
      <c r="AM106" s="116">
        <f t="shared" si="85"/>
        <v>0.89959737228226677</v>
      </c>
      <c r="AP106" s="6"/>
      <c r="AQ106" s="6"/>
      <c r="AR106" s="29">
        <v>2140</v>
      </c>
      <c r="AS106" s="42">
        <v>2.5680999999999998</v>
      </c>
      <c r="AT106" s="40">
        <f>$AT314</f>
        <v>1.5279200340601895</v>
      </c>
      <c r="AU106" s="72">
        <f>$AU314</f>
        <v>0.18247211101135311</v>
      </c>
      <c r="AW106" s="121">
        <f>$AQ314</f>
        <v>4.5</v>
      </c>
      <c r="AX106" s="6"/>
      <c r="AY106" s="6"/>
      <c r="AZ106" s="6"/>
      <c r="BA106" s="29">
        <v>2140</v>
      </c>
      <c r="BB106" s="44">
        <f>$BA314</f>
        <v>4.5</v>
      </c>
      <c r="BC106" s="44">
        <f>$BB314</f>
        <v>5.9643259848070453</v>
      </c>
      <c r="BD106" s="43">
        <v>2.5680999999999998</v>
      </c>
      <c r="BE106" s="43">
        <f>$BD314</f>
        <v>5.4068163186635942</v>
      </c>
      <c r="BF106" s="40">
        <f>$AT314</f>
        <v>1.5279200340601895</v>
      </c>
      <c r="BG106" s="40">
        <f>$BE314</f>
        <v>5.1066188061248123</v>
      </c>
      <c r="BH106" s="65">
        <f>$BH314</f>
        <v>0</v>
      </c>
      <c r="BI106" s="101">
        <f>$AU314</f>
        <v>0.18247211101135311</v>
      </c>
      <c r="BJ106" s="41">
        <f>BF314</f>
        <v>0.10394635068757667</v>
      </c>
      <c r="BK106" s="41"/>
      <c r="BL106" s="6"/>
      <c r="BM106" s="6"/>
      <c r="BN106" s="29">
        <v>2140</v>
      </c>
      <c r="BO106" s="44">
        <f>$BA314</f>
        <v>4.5</v>
      </c>
      <c r="BP106" s="44">
        <f>$BP314</f>
        <v>9.1554446521190727</v>
      </c>
      <c r="BQ106" s="43">
        <v>2.5680999999999998</v>
      </c>
      <c r="BR106" s="43">
        <f>$BR314</f>
        <v>7.8866068709228205</v>
      </c>
      <c r="BS106" s="40">
        <f>$AT314</f>
        <v>1.5279200340601895</v>
      </c>
      <c r="BT106" s="40">
        <f>$BS314</f>
        <v>7.2033865272017623</v>
      </c>
      <c r="BU106" s="65">
        <f>BU314</f>
        <v>0</v>
      </c>
      <c r="BV106" s="101">
        <f>$AU314</f>
        <v>0.18247211101135311</v>
      </c>
      <c r="BW106" s="41">
        <f>BT314</f>
        <v>0.11201886163892069</v>
      </c>
      <c r="BX106" s="41"/>
      <c r="BY106" s="6"/>
      <c r="BZ106" s="6"/>
      <c r="CA106" s="29">
        <v>2140</v>
      </c>
      <c r="CB106" s="44">
        <f>$BA314</f>
        <v>4.5</v>
      </c>
      <c r="CC106" s="44">
        <f>CC314</f>
        <v>13.639552889413533</v>
      </c>
      <c r="CD106" s="43">
        <v>2.5680999999999998</v>
      </c>
      <c r="CE106" s="43">
        <f>CE314</f>
        <v>10.981471530026086</v>
      </c>
      <c r="CF106" s="40">
        <f>$AT314</f>
        <v>1.5279200340601895</v>
      </c>
      <c r="CG106" s="40">
        <f>CF314</f>
        <v>9.5501969518943834</v>
      </c>
      <c r="CH106" s="65">
        <f>CH314</f>
        <v>0</v>
      </c>
      <c r="CI106" s="101">
        <f>$AU314</f>
        <v>0.18247211101135311</v>
      </c>
      <c r="CJ106" s="101">
        <f>CG314</f>
        <v>0.11418166311701991</v>
      </c>
      <c r="CL106" s="6"/>
      <c r="CM106" s="6"/>
      <c r="CN106" s="29">
        <v>2140</v>
      </c>
      <c r="CO106" s="44">
        <f>$BA314</f>
        <v>4.5</v>
      </c>
      <c r="CP106" s="44">
        <f>$BB314</f>
        <v>5.9643259848070453</v>
      </c>
      <c r="CQ106" s="44">
        <f>$BP314</f>
        <v>9.1554446521190727</v>
      </c>
      <c r="CR106" s="43">
        <v>2.5680999999999998</v>
      </c>
      <c r="CS106" s="43">
        <f>$BD314</f>
        <v>5.4068163186635942</v>
      </c>
      <c r="CT106" s="43">
        <f>$BR314</f>
        <v>7.8866068709228205</v>
      </c>
      <c r="CU106" s="40">
        <f>$AT314</f>
        <v>1.5279200340601895</v>
      </c>
      <c r="CV106" s="40">
        <f>$BE314</f>
        <v>5.1066188061248123</v>
      </c>
      <c r="CW106" s="40">
        <f>$BS314</f>
        <v>7.2033865272017623</v>
      </c>
      <c r="CX106" s="65">
        <f>$BH314</f>
        <v>0</v>
      </c>
      <c r="CY106" s="65"/>
      <c r="CZ106" s="6"/>
      <c r="DA106" s="6"/>
      <c r="DB106" s="29">
        <v>2140</v>
      </c>
      <c r="DC106" s="104">
        <f>DB314</f>
        <v>6.5</v>
      </c>
      <c r="DD106" s="104">
        <f>DL314</f>
        <v>7.9152072025403122</v>
      </c>
      <c r="DE106" s="43">
        <f>DD314</f>
        <v>2.3657910219440588</v>
      </c>
      <c r="DF106" s="43">
        <f>DN314</f>
        <v>5.9132835479585903</v>
      </c>
      <c r="DG106" s="40">
        <f>DE314</f>
        <v>1.2166015722216292</v>
      </c>
      <c r="DH106" s="40">
        <f>DO314</f>
        <v>4.8353246570299708</v>
      </c>
      <c r="DI106" s="41">
        <f>DF314</f>
        <v>0.15471518473240603</v>
      </c>
      <c r="DJ106" s="116">
        <f>DG314</f>
        <v>1.1491894497224295</v>
      </c>
      <c r="DK106" s="65">
        <f>$BH314</f>
        <v>0</v>
      </c>
      <c r="DL106" s="29"/>
      <c r="DN106" s="43">
        <f>DN314</f>
        <v>5.9132835479585903</v>
      </c>
      <c r="DO106" s="40">
        <f>DO314</f>
        <v>4.8353246570299708</v>
      </c>
      <c r="DP106" s="41">
        <f>DP314</f>
        <v>9.1826777553682584E-2</v>
      </c>
      <c r="DQ106" s="113">
        <f>DQ314</f>
        <v>1.0779588909286195</v>
      </c>
      <c r="DR106" s="65">
        <f>$BH314</f>
        <v>0</v>
      </c>
      <c r="DT106" s="6"/>
      <c r="DU106" s="6"/>
      <c r="DV106" s="29">
        <v>2140</v>
      </c>
      <c r="DW106" s="43">
        <f>DW314</f>
        <v>2.6322879018782603</v>
      </c>
      <c r="DX106" s="40">
        <f>DX314</f>
        <v>1.6265967721204007</v>
      </c>
      <c r="DY106" s="41">
        <f>DY314</f>
        <v>0.35692506767110799</v>
      </c>
      <c r="DZ106" s="113">
        <f>DZ314</f>
        <v>1.0056911297578597</v>
      </c>
      <c r="EA106" s="44">
        <f>ED314</f>
        <v>4.5</v>
      </c>
      <c r="EC106" s="6"/>
      <c r="ED106" s="6"/>
      <c r="EE106" s="29">
        <v>2140</v>
      </c>
      <c r="EF106" s="43">
        <f>EF314</f>
        <v>4.1482732428450237</v>
      </c>
      <c r="EG106" s="40">
        <f>EG314</f>
        <v>3.9588819120692675</v>
      </c>
      <c r="EH106" s="41">
        <f>EH314</f>
        <v>0.18346567920692095</v>
      </c>
      <c r="EI106" s="113">
        <f>EI314</f>
        <v>0.18939133077575621</v>
      </c>
      <c r="EJ106" s="65">
        <f>EJ314</f>
        <v>0</v>
      </c>
      <c r="EK106" s="6"/>
      <c r="EL106" s="6"/>
      <c r="EM106" s="29"/>
      <c r="EN106" s="42"/>
      <c r="EO106" s="73"/>
      <c r="EP106" s="72"/>
      <c r="ER106" s="19"/>
      <c r="ES106" s="6"/>
      <c r="ET106" s="6"/>
    </row>
    <row r="107" spans="1:150" x14ac:dyDescent="0.35">
      <c r="A107" s="6">
        <v>2150</v>
      </c>
      <c r="B107" s="6"/>
      <c r="C107" s="29">
        <v>2150</v>
      </c>
      <c r="D107" s="43">
        <f>D340</f>
        <v>2.2399017548601692</v>
      </c>
      <c r="E107" s="40">
        <f t="shared" ref="E107:G107" si="86">E340</f>
        <v>1.2921565459387219</v>
      </c>
      <c r="F107" s="41">
        <f t="shared" si="86"/>
        <v>0.17575362017326013</v>
      </c>
      <c r="G107" s="116">
        <f t="shared" si="86"/>
        <v>0.94774520892144731</v>
      </c>
      <c r="I107" s="6">
        <v>2150</v>
      </c>
      <c r="J107" s="6"/>
      <c r="K107" s="29">
        <v>2150</v>
      </c>
      <c r="L107" s="43">
        <f>L340</f>
        <v>2.362849090469517</v>
      </c>
      <c r="M107" s="40">
        <f t="shared" ref="M107:O107" si="87">M340</f>
        <v>1.481306293030026</v>
      </c>
      <c r="N107" s="41">
        <f t="shared" si="87"/>
        <v>0.18752117543088923</v>
      </c>
      <c r="O107" s="116">
        <f t="shared" si="87"/>
        <v>0.88154279743949093</v>
      </c>
      <c r="Q107" s="6">
        <v>2150</v>
      </c>
      <c r="R107" s="6"/>
      <c r="S107" s="29">
        <v>2150</v>
      </c>
      <c r="T107" s="43">
        <f>T340</f>
        <v>2.1843350571379387</v>
      </c>
      <c r="U107" s="40">
        <f t="shared" ref="U107:W107" si="88">U340</f>
        <v>1.206669318673752</v>
      </c>
      <c r="V107" s="41">
        <f t="shared" si="88"/>
        <v>0.17963968867706537</v>
      </c>
      <c r="W107" s="116">
        <f t="shared" si="88"/>
        <v>0.9776657384641867</v>
      </c>
      <c r="Y107" s="6">
        <v>2150</v>
      </c>
      <c r="Z107" s="6"/>
      <c r="AA107" s="29">
        <v>2150</v>
      </c>
      <c r="AB107" s="43">
        <f>AB340</f>
        <v>2.2459004644282343</v>
      </c>
      <c r="AC107" s="40">
        <f t="shared" ref="AC107:AE107" si="89">AC340</f>
        <v>1.301385329889591</v>
      </c>
      <c r="AD107" s="41">
        <f t="shared" si="89"/>
        <v>0.34470255501605029</v>
      </c>
      <c r="AE107" s="116">
        <f t="shared" si="89"/>
        <v>0.94451513453864333</v>
      </c>
      <c r="AG107" s="6">
        <v>2150</v>
      </c>
      <c r="AH107" s="6"/>
      <c r="AI107" s="29">
        <v>2150</v>
      </c>
      <c r="AJ107" s="43">
        <f>AJ340</f>
        <v>2.3328024631358848</v>
      </c>
      <c r="AK107" s="40">
        <f t="shared" ref="AK107:AM107" si="90">AK340</f>
        <v>1.4350807125167457</v>
      </c>
      <c r="AL107" s="41">
        <f t="shared" si="90"/>
        <v>9.4568363802039312E-2</v>
      </c>
      <c r="AM107" s="116">
        <f t="shared" si="90"/>
        <v>0.89772175061913906</v>
      </c>
      <c r="AP107" s="6">
        <v>2150</v>
      </c>
      <c r="AQ107" s="6"/>
      <c r="AR107" s="29">
        <v>2150</v>
      </c>
      <c r="AS107" s="42">
        <v>2.5747</v>
      </c>
      <c r="AT107" s="40">
        <f>$AT324</f>
        <v>1.5380212304578251</v>
      </c>
      <c r="AU107" s="72">
        <f>$AU324</f>
        <v>0.19713756764709814</v>
      </c>
      <c r="AW107" s="121">
        <f>$AQ324</f>
        <v>4.5</v>
      </c>
      <c r="AX107" s="6"/>
      <c r="AY107" s="6">
        <v>2150</v>
      </c>
      <c r="AZ107" s="6"/>
      <c r="BA107" s="29">
        <v>2150</v>
      </c>
      <c r="BB107" s="44">
        <f>$BA324</f>
        <v>4.5</v>
      </c>
      <c r="BC107" s="44">
        <f>$BB324</f>
        <v>6.0087032304309256</v>
      </c>
      <c r="BD107" s="43">
        <v>2.5747</v>
      </c>
      <c r="BE107" s="43">
        <f>$BD324</f>
        <v>5.5923298602325167</v>
      </c>
      <c r="BF107" s="40">
        <f>$AT324</f>
        <v>1.5380212304578251</v>
      </c>
      <c r="BG107" s="40">
        <f>$BE324</f>
        <v>5.3681288147410653</v>
      </c>
      <c r="BH107" s="65">
        <f>$BH324</f>
        <v>0</v>
      </c>
      <c r="BI107" s="101">
        <f>$AU324</f>
        <v>0.19713756764709814</v>
      </c>
      <c r="BJ107" s="41">
        <f>BF324</f>
        <v>0.10394635068757667</v>
      </c>
      <c r="BK107" s="41"/>
      <c r="BL107" s="6">
        <v>2150</v>
      </c>
      <c r="BM107" s="6"/>
      <c r="BN107" s="29">
        <v>2150</v>
      </c>
      <c r="BO107" s="44">
        <f>$BA324</f>
        <v>4.5</v>
      </c>
      <c r="BP107" s="44">
        <f>$BP324</f>
        <v>9.5292906451855455</v>
      </c>
      <c r="BQ107" s="43">
        <v>2.5747</v>
      </c>
      <c r="BR107" s="43">
        <f>$BR324</f>
        <v>8.4351324466709485</v>
      </c>
      <c r="BS107" s="40">
        <f>$AT324</f>
        <v>1.5380212304578251</v>
      </c>
      <c r="BT107" s="40">
        <f>$BS324</f>
        <v>7.8459703397784741</v>
      </c>
      <c r="BU107" s="65">
        <f>BU324</f>
        <v>0</v>
      </c>
      <c r="BV107" s="101">
        <f>$AU324</f>
        <v>0.19713756764709814</v>
      </c>
      <c r="BW107" s="41">
        <f>BT324</f>
        <v>0.11201886163892069</v>
      </c>
      <c r="BX107" s="41"/>
      <c r="BY107" s="6">
        <v>2150</v>
      </c>
      <c r="BZ107" s="6"/>
      <c r="CA107" s="29">
        <v>2150</v>
      </c>
      <c r="CB107" s="44">
        <f>$BA324</f>
        <v>4.5</v>
      </c>
      <c r="CC107" s="44">
        <f>CC324</f>
        <v>15.183014548609385</v>
      </c>
      <c r="CD107" s="43">
        <v>2.5747</v>
      </c>
      <c r="CE107" s="43">
        <f>CE324</f>
        <v>12.478804706089818</v>
      </c>
      <c r="CF107" s="40">
        <f>$AT324</f>
        <v>1.5380212304578251</v>
      </c>
      <c r="CG107" s="40">
        <f>CF324</f>
        <v>11.022691713963896</v>
      </c>
      <c r="CH107" s="65">
        <f>CH324</f>
        <v>0</v>
      </c>
      <c r="CI107" s="101">
        <f>$AU324</f>
        <v>0.19713756764709814</v>
      </c>
      <c r="CJ107" s="101">
        <f>CG324</f>
        <v>0.11418166311701991</v>
      </c>
      <c r="CL107" s="6">
        <v>2150</v>
      </c>
      <c r="CM107" s="6"/>
      <c r="CN107" s="29">
        <v>2150</v>
      </c>
      <c r="CO107" s="44">
        <f>$BA324</f>
        <v>4.5</v>
      </c>
      <c r="CP107" s="44">
        <f>$BB324</f>
        <v>6.0087032304309256</v>
      </c>
      <c r="CQ107" s="44">
        <f>$BP324</f>
        <v>9.5292906451855455</v>
      </c>
      <c r="CR107" s="43">
        <v>2.5747</v>
      </c>
      <c r="CS107" s="43">
        <f>$BD324</f>
        <v>5.5923298602325167</v>
      </c>
      <c r="CT107" s="43">
        <f>$BR324</f>
        <v>8.4351324466709485</v>
      </c>
      <c r="CU107" s="40">
        <f>$AT324</f>
        <v>1.5380212304578251</v>
      </c>
      <c r="CV107" s="40">
        <f>$BE324</f>
        <v>5.3681288147410653</v>
      </c>
      <c r="CW107" s="40">
        <f>$BS324</f>
        <v>7.8459703397784741</v>
      </c>
      <c r="CX107" s="65">
        <f>$BH324</f>
        <v>0</v>
      </c>
      <c r="CY107" s="65"/>
      <c r="CZ107" s="6">
        <v>2150</v>
      </c>
      <c r="DA107" s="6"/>
      <c r="DB107" s="29">
        <v>2150</v>
      </c>
      <c r="DC107" s="104">
        <f>DB324</f>
        <v>6.5</v>
      </c>
      <c r="DD107" s="104">
        <f>DL324</f>
        <v>7.9915397885278416</v>
      </c>
      <c r="DE107" s="43">
        <f>DD324</f>
        <v>2.3720738919343822</v>
      </c>
      <c r="DF107" s="43">
        <f>DN324</f>
        <v>6.2305796826602737</v>
      </c>
      <c r="DG107" s="40">
        <f>DE324</f>
        <v>1.2262675260528957</v>
      </c>
      <c r="DH107" s="40">
        <f>DO324</f>
        <v>5.2823703948854295</v>
      </c>
      <c r="DI107" s="41">
        <f>DF324</f>
        <v>0.16629993581231217</v>
      </c>
      <c r="DJ107" s="116">
        <f>DG324</f>
        <v>1.1458063658814865</v>
      </c>
      <c r="DK107" s="65">
        <f>$BH324</f>
        <v>0</v>
      </c>
      <c r="DL107" s="29"/>
      <c r="DN107" s="43">
        <f>DN324</f>
        <v>6.2305796826602737</v>
      </c>
      <c r="DO107" s="40">
        <f>DO324</f>
        <v>5.2823703948854295</v>
      </c>
      <c r="DP107" s="41">
        <f>DP324</f>
        <v>9.1826777553682584E-2</v>
      </c>
      <c r="DQ107" s="113">
        <f>DQ324</f>
        <v>0.94820928777484426</v>
      </c>
      <c r="DR107" s="65">
        <f>$BH324</f>
        <v>0</v>
      </c>
      <c r="DT107" s="6">
        <v>2150</v>
      </c>
      <c r="DU107" s="6"/>
      <c r="DV107" s="29">
        <v>2150</v>
      </c>
      <c r="DW107" s="43">
        <f>DW324</f>
        <v>2.6449434157186538</v>
      </c>
      <c r="DX107" s="40">
        <f>DX324</f>
        <v>1.646066793413314</v>
      </c>
      <c r="DY107" s="41">
        <f>DY324</f>
        <v>0.38499029776413313</v>
      </c>
      <c r="DZ107" s="113">
        <f>DZ324</f>
        <v>0.9988766223053398</v>
      </c>
      <c r="EA107" s="44">
        <f>ED324</f>
        <v>4.5</v>
      </c>
      <c r="EC107" s="6">
        <v>2150</v>
      </c>
      <c r="ED107" s="6"/>
      <c r="EE107" s="29">
        <v>2150</v>
      </c>
      <c r="EF107" s="43">
        <f>EF324</f>
        <v>4.251101872185278</v>
      </c>
      <c r="EG107" s="40">
        <f>EG324</f>
        <v>4.1170798033619658</v>
      </c>
      <c r="EH107" s="41">
        <f>EH324</f>
        <v>0.18346567920692095</v>
      </c>
      <c r="EI107" s="113">
        <f>EI324</f>
        <v>0.13402206882331225</v>
      </c>
      <c r="EJ107" s="65">
        <f>EJ324</f>
        <v>0</v>
      </c>
      <c r="EK107" s="6"/>
      <c r="EL107" s="6"/>
      <c r="EM107" s="29"/>
      <c r="EN107" s="42"/>
      <c r="EO107" s="73"/>
      <c r="EP107" s="72"/>
      <c r="ER107" s="19"/>
      <c r="ES107" s="6"/>
      <c r="ET107" s="6"/>
    </row>
    <row r="108" spans="1:150" x14ac:dyDescent="0.35">
      <c r="A108" s="6"/>
      <c r="B108" s="6"/>
      <c r="C108" s="29">
        <v>2160</v>
      </c>
      <c r="D108" s="43">
        <f>D350</f>
        <v>2.2455043688170773</v>
      </c>
      <c r="E108" s="40">
        <f t="shared" ref="E108:G108" si="91">E350</f>
        <v>1.3007759520262729</v>
      </c>
      <c r="F108" s="41">
        <f t="shared" si="91"/>
        <v>0.18792389208073457</v>
      </c>
      <c r="G108" s="116">
        <f t="shared" si="91"/>
        <v>0.94472841679080433</v>
      </c>
      <c r="I108" s="6"/>
      <c r="J108" s="6"/>
      <c r="K108" s="29">
        <v>2160</v>
      </c>
      <c r="L108" s="43">
        <f>L350</f>
        <v>2.3690319679224547</v>
      </c>
      <c r="M108" s="40">
        <f t="shared" ref="M108:O108" si="92">M350</f>
        <v>1.4908184121883918</v>
      </c>
      <c r="N108" s="41">
        <f t="shared" si="92"/>
        <v>0.20131239035229923</v>
      </c>
      <c r="O108" s="116">
        <f t="shared" si="92"/>
        <v>0.8782135557340629</v>
      </c>
      <c r="Q108" s="6"/>
      <c r="R108" s="6"/>
      <c r="S108" s="29">
        <v>2160</v>
      </c>
      <c r="T108" s="43">
        <f>T350</f>
        <v>2.1900483362674512</v>
      </c>
      <c r="U108" s="40">
        <f t="shared" ref="U108:W108" si="93">U350</f>
        <v>1.2154589788730015</v>
      </c>
      <c r="V108" s="41">
        <f t="shared" si="93"/>
        <v>0.19166106126566387</v>
      </c>
      <c r="W108" s="116">
        <f t="shared" si="93"/>
        <v>0.97458935739444974</v>
      </c>
      <c r="Y108" s="6"/>
      <c r="Z108" s="6"/>
      <c r="AA108" s="29">
        <v>2160</v>
      </c>
      <c r="AB108" s="43">
        <f>AB350</f>
        <v>2.2567204956909732</v>
      </c>
      <c r="AC108" s="40">
        <f t="shared" ref="AC108:AE108" si="94">AC350</f>
        <v>1.3180315318322666</v>
      </c>
      <c r="AD108" s="41">
        <f t="shared" si="94"/>
        <v>0.36724998277927101</v>
      </c>
      <c r="AE108" s="116">
        <f t="shared" si="94"/>
        <v>0.93868896385870659</v>
      </c>
      <c r="AG108" s="6"/>
      <c r="AH108" s="6"/>
      <c r="AI108" s="29">
        <v>2160</v>
      </c>
      <c r="AJ108" s="43">
        <f>AJ350</f>
        <v>2.336080537195893</v>
      </c>
      <c r="AK108" s="40">
        <f t="shared" ref="AK108:AM108" si="95">AK350</f>
        <v>1.4401239033782971</v>
      </c>
      <c r="AL108" s="41">
        <f t="shared" si="95"/>
        <v>0.101612701114365</v>
      </c>
      <c r="AM108" s="116">
        <f t="shared" si="95"/>
        <v>0.89595663381759594</v>
      </c>
      <c r="AP108" s="6"/>
      <c r="AQ108" s="6"/>
      <c r="AR108" s="29">
        <v>2160</v>
      </c>
      <c r="AS108" s="42">
        <v>2.5813000000000001</v>
      </c>
      <c r="AT108" s="40">
        <f>$AT334</f>
        <v>1.5480842660186063</v>
      </c>
      <c r="AU108" s="72">
        <f>$AU334</f>
        <v>0.21175324664712503</v>
      </c>
      <c r="AW108" s="121">
        <f>$AQ334</f>
        <v>4.5</v>
      </c>
      <c r="AX108" s="6"/>
      <c r="AY108" s="6"/>
      <c r="AZ108" s="6"/>
      <c r="BA108" s="29">
        <v>2160</v>
      </c>
      <c r="BB108" s="44">
        <f>$BA334</f>
        <v>4.5</v>
      </c>
      <c r="BC108" s="44">
        <f>$BB334</f>
        <v>6.040991541930083</v>
      </c>
      <c r="BD108" s="43">
        <v>2.5813000000000001</v>
      </c>
      <c r="BE108" s="43">
        <f>$BD334</f>
        <v>5.730477725401431</v>
      </c>
      <c r="BF108" s="40">
        <f>$AT334</f>
        <v>1.5480842660186063</v>
      </c>
      <c r="BG108" s="40">
        <f>$BE334</f>
        <v>5.5632779780398485</v>
      </c>
      <c r="BH108" s="65">
        <f>$BH334</f>
        <v>0</v>
      </c>
      <c r="BI108" s="101">
        <f>$AU334</f>
        <v>0.21175324664712503</v>
      </c>
      <c r="BJ108" s="41">
        <f>BF334</f>
        <v>0.10394635068757667</v>
      </c>
      <c r="BK108" s="41"/>
      <c r="BL108" s="6"/>
      <c r="BM108" s="6"/>
      <c r="BN108" s="29">
        <v>2160</v>
      </c>
      <c r="BO108" s="44">
        <f>$BA334</f>
        <v>4.5</v>
      </c>
      <c r="BP108" s="44">
        <f>$BP334</f>
        <v>9.8456677277318985</v>
      </c>
      <c r="BQ108" s="43">
        <v>2.5813000000000001</v>
      </c>
      <c r="BR108" s="43">
        <f>$BR334</f>
        <v>8.9053562536145332</v>
      </c>
      <c r="BS108" s="40">
        <f>$AT334</f>
        <v>1.5480842660186063</v>
      </c>
      <c r="BT108" s="40">
        <f>$BS334</f>
        <v>8.3990346906282607</v>
      </c>
      <c r="BU108" s="65">
        <f>BU334</f>
        <v>0</v>
      </c>
      <c r="BV108" s="101">
        <f>$AU334</f>
        <v>0.21175324664712503</v>
      </c>
      <c r="BW108" s="41">
        <f>BT334</f>
        <v>0.11201886163892069</v>
      </c>
      <c r="BX108" s="41"/>
      <c r="BY108" s="6"/>
      <c r="BZ108" s="6"/>
      <c r="CA108" s="29">
        <v>2160</v>
      </c>
      <c r="CB108" s="44">
        <f>$BA334</f>
        <v>4.5</v>
      </c>
      <c r="CC108" s="44">
        <f>CC334</f>
        <v>16.753261522280226</v>
      </c>
      <c r="CD108" s="43">
        <v>2.5813000000000001</v>
      </c>
      <c r="CE108" s="43">
        <f>CE334</f>
        <v>14.002122680516207</v>
      </c>
      <c r="CF108" s="40">
        <f>$AT334</f>
        <v>1.5480842660186063</v>
      </c>
      <c r="CG108" s="40">
        <f>CF334</f>
        <v>12.520740227258658</v>
      </c>
      <c r="CH108" s="65">
        <f>CH334</f>
        <v>0</v>
      </c>
      <c r="CI108" s="101">
        <f>$AU334</f>
        <v>0.21175324664712503</v>
      </c>
      <c r="CJ108" s="101">
        <f>CG334</f>
        <v>0.11418166311701991</v>
      </c>
      <c r="CL108" s="6"/>
      <c r="CM108" s="6"/>
      <c r="CN108" s="29">
        <v>2160</v>
      </c>
      <c r="CO108" s="44">
        <f>$BA334</f>
        <v>4.5</v>
      </c>
      <c r="CP108" s="44">
        <f>$BB334</f>
        <v>6.040991541930083</v>
      </c>
      <c r="CQ108" s="44">
        <f>$BP334</f>
        <v>9.8456677277318985</v>
      </c>
      <c r="CR108" s="43">
        <v>2.5813000000000001</v>
      </c>
      <c r="CS108" s="43">
        <f>$BD334</f>
        <v>5.730477725401431</v>
      </c>
      <c r="CT108" s="43">
        <f>$BR334</f>
        <v>8.9053562536145332</v>
      </c>
      <c r="CU108" s="40">
        <f>$AT334</f>
        <v>1.5480842660186063</v>
      </c>
      <c r="CV108" s="40">
        <f>$BE334</f>
        <v>5.5632779780398485</v>
      </c>
      <c r="CW108" s="40">
        <f>$BS334</f>
        <v>8.3990346906282607</v>
      </c>
      <c r="CX108" s="65">
        <f>$BH334</f>
        <v>0</v>
      </c>
      <c r="CY108" s="65"/>
      <c r="CZ108" s="6"/>
      <c r="DA108" s="6"/>
      <c r="DB108" s="29">
        <v>2160</v>
      </c>
      <c r="DC108" s="104">
        <f>DB334</f>
        <v>6.5</v>
      </c>
      <c r="DD108" s="104">
        <f>DL334</f>
        <v>8.0555563183911083</v>
      </c>
      <c r="DE108" s="43">
        <f>DD334</f>
        <v>2.3783377402896466</v>
      </c>
      <c r="DF108" s="43">
        <f>DN334</f>
        <v>6.5084167259582593</v>
      </c>
      <c r="DG108" s="40">
        <f>DE334</f>
        <v>1.235904215830226</v>
      </c>
      <c r="DH108" s="40">
        <f>DO334</f>
        <v>5.6753415608021101</v>
      </c>
      <c r="DI108" s="41">
        <f>DF334</f>
        <v>0.17786367391325017</v>
      </c>
      <c r="DJ108" s="116">
        <f>DG334</f>
        <v>1.1424335244594206</v>
      </c>
      <c r="DK108" s="65">
        <f>$BH334</f>
        <v>0</v>
      </c>
      <c r="DL108" s="29"/>
      <c r="DN108" s="43">
        <f>DN334</f>
        <v>6.5084167259582593</v>
      </c>
      <c r="DO108" s="40">
        <f>DO334</f>
        <v>5.6753415608021101</v>
      </c>
      <c r="DP108" s="41">
        <f>DP334</f>
        <v>9.1826777553682584E-2</v>
      </c>
      <c r="DQ108" s="113">
        <f>DQ334</f>
        <v>0.83307516515614921</v>
      </c>
      <c r="DR108" s="65">
        <f>$BH334</f>
        <v>0</v>
      </c>
      <c r="DT108" s="6"/>
      <c r="DU108" s="6"/>
      <c r="DV108" s="29">
        <v>2160</v>
      </c>
      <c r="DW108" s="43">
        <f>DW334</f>
        <v>2.6575108379363774</v>
      </c>
      <c r="DX108" s="40">
        <f>DX334</f>
        <v>1.6654012891328884</v>
      </c>
      <c r="DY108" s="41">
        <f>DY334</f>
        <v>0.41286548460853861</v>
      </c>
      <c r="DZ108" s="113">
        <f>DZ334</f>
        <v>0.99210954880348901</v>
      </c>
      <c r="EA108" s="44">
        <f>ED334</f>
        <v>4.5</v>
      </c>
      <c r="EC108" s="6"/>
      <c r="ED108" s="6"/>
      <c r="EE108" s="29">
        <v>2160</v>
      </c>
      <c r="EF108" s="43">
        <f>EF334</f>
        <v>4.3238681682031439</v>
      </c>
      <c r="EG108" s="40">
        <f>EG334</f>
        <v>4.2290279510817603</v>
      </c>
      <c r="EH108" s="41">
        <f>EH334</f>
        <v>0.18346567920692095</v>
      </c>
      <c r="EI108" s="113">
        <f>EI334</f>
        <v>9.4840217121383574E-2</v>
      </c>
      <c r="EJ108" s="65">
        <f>EJ334</f>
        <v>0</v>
      </c>
      <c r="EK108" s="6"/>
      <c r="EL108" s="6"/>
      <c r="EM108" s="29"/>
      <c r="EN108" s="42"/>
      <c r="EO108" s="73"/>
      <c r="EP108" s="72"/>
      <c r="ER108" s="19"/>
      <c r="ES108" s="6"/>
      <c r="ET108" s="6"/>
    </row>
    <row r="109" spans="1:150" x14ac:dyDescent="0.35">
      <c r="A109" s="6"/>
      <c r="B109" s="6"/>
      <c r="C109" s="29">
        <v>2170</v>
      </c>
      <c r="D109" s="43">
        <f>D360</f>
        <v>2.2510883245917261</v>
      </c>
      <c r="E109" s="40">
        <f t="shared" ref="E109:G109" si="96">E360</f>
        <v>1.3093666532180399</v>
      </c>
      <c r="F109" s="41">
        <f t="shared" si="96"/>
        <v>0.20005544595225974</v>
      </c>
      <c r="G109" s="116">
        <f t="shared" si="96"/>
        <v>0.94172167137368623</v>
      </c>
      <c r="I109" s="6"/>
      <c r="J109" s="6"/>
      <c r="K109" s="29">
        <v>2170</v>
      </c>
      <c r="L109" s="43">
        <f>L360</f>
        <v>2.3750827595321908</v>
      </c>
      <c r="M109" s="40">
        <f t="shared" ref="M109:O109" si="97">M360</f>
        <v>1.5001273223572171</v>
      </c>
      <c r="N109" s="41">
        <f t="shared" si="97"/>
        <v>0.21505690572973785</v>
      </c>
      <c r="O109" s="116">
        <f t="shared" si="97"/>
        <v>0.8749554371749737</v>
      </c>
      <c r="Q109" s="6"/>
      <c r="R109" s="6"/>
      <c r="S109" s="29">
        <v>2170</v>
      </c>
      <c r="T109" s="43">
        <f>T360</f>
        <v>2.1957436376398958</v>
      </c>
      <c r="U109" s="40">
        <f t="shared" ref="U109:W109" si="98">U360</f>
        <v>1.2242209809844549</v>
      </c>
      <c r="V109" s="41">
        <f t="shared" si="98"/>
        <v>0.20364460668961301</v>
      </c>
      <c r="W109" s="116">
        <f t="shared" si="98"/>
        <v>0.97152265665544091</v>
      </c>
      <c r="Y109" s="6"/>
      <c r="Z109" s="6"/>
      <c r="AA109" s="29">
        <v>2170</v>
      </c>
      <c r="AB109" s="43">
        <f>AB360</f>
        <v>2.2674737843887725</v>
      </c>
      <c r="AC109" s="40">
        <f t="shared" ref="AC109:AE109" si="99">AC360</f>
        <v>1.3345750529058036</v>
      </c>
      <c r="AD109" s="41">
        <f t="shared" si="99"/>
        <v>0.38965832842795484</v>
      </c>
      <c r="AE109" s="116">
        <f t="shared" si="99"/>
        <v>0.93289873148296887</v>
      </c>
      <c r="AG109" s="6"/>
      <c r="AH109" s="6"/>
      <c r="AI109" s="29">
        <v>2170</v>
      </c>
      <c r="AJ109" s="43">
        <f>AJ360</f>
        <v>2.3392382879931422</v>
      </c>
      <c r="AK109" s="40">
        <f t="shared" ref="AK109:AM109" si="100">AK360</f>
        <v>1.4449819815279112</v>
      </c>
      <c r="AL109" s="41">
        <f t="shared" si="100"/>
        <v>0.10864596795954398</v>
      </c>
      <c r="AM109" s="116">
        <f t="shared" si="100"/>
        <v>0.89425630646523091</v>
      </c>
      <c r="AP109" s="6"/>
      <c r="AQ109" s="6"/>
      <c r="AR109" s="29">
        <v>2170</v>
      </c>
      <c r="AS109" s="42">
        <v>2.5878000000000001</v>
      </c>
      <c r="AT109" s="40">
        <f>$AT344</f>
        <v>1.558111817548395</v>
      </c>
      <c r="AU109" s="72">
        <f>$AU344</f>
        <v>0.22631929255643601</v>
      </c>
      <c r="AW109" s="121">
        <f>$AQ344</f>
        <v>4.5</v>
      </c>
      <c r="AX109" s="6"/>
      <c r="AY109" s="6"/>
      <c r="AZ109" s="6"/>
      <c r="BA109" s="29">
        <v>2170</v>
      </c>
      <c r="BB109" s="44">
        <f>$BA344</f>
        <v>4.5</v>
      </c>
      <c r="BC109" s="44">
        <f>$BB344</f>
        <v>6.0646262912700006</v>
      </c>
      <c r="BD109" s="43">
        <v>2.5878000000000001</v>
      </c>
      <c r="BE109" s="43">
        <f>$BD344</f>
        <v>5.8332936298635341</v>
      </c>
      <c r="BF109" s="40">
        <f>$AT344</f>
        <v>1.558111817548395</v>
      </c>
      <c r="BG109" s="40">
        <f>$BE344</f>
        <v>5.7087298891062055</v>
      </c>
      <c r="BH109" s="65">
        <f>$BH344</f>
        <v>0</v>
      </c>
      <c r="BI109" s="101">
        <f>$AU344</f>
        <v>0.22631929255643601</v>
      </c>
      <c r="BJ109" s="41">
        <f>BF344</f>
        <v>0.10394635068757667</v>
      </c>
      <c r="BK109" s="41"/>
      <c r="BL109" s="6"/>
      <c r="BM109" s="6"/>
      <c r="BN109" s="29">
        <v>2170</v>
      </c>
      <c r="BO109" s="44">
        <f>$BA344</f>
        <v>4.5</v>
      </c>
      <c r="BP109" s="44">
        <f>$BP344</f>
        <v>10.11353122923787</v>
      </c>
      <c r="BQ109" s="43">
        <v>2.5878000000000001</v>
      </c>
      <c r="BR109" s="43">
        <f>$BR344</f>
        <v>9.3075932182911885</v>
      </c>
      <c r="BS109" s="40">
        <f>$AT344</f>
        <v>1.558111817548395</v>
      </c>
      <c r="BT109" s="40">
        <f>$BS344</f>
        <v>8.8736265970122066</v>
      </c>
      <c r="BU109" s="65">
        <f>BU344</f>
        <v>0</v>
      </c>
      <c r="BV109" s="101">
        <f>$AU344</f>
        <v>0.22631929255643601</v>
      </c>
      <c r="BW109" s="41">
        <f>BT344</f>
        <v>0.11201886163892069</v>
      </c>
      <c r="BX109" s="41"/>
      <c r="BY109" s="6"/>
      <c r="BZ109" s="6"/>
      <c r="CA109" s="29">
        <v>2170</v>
      </c>
      <c r="CB109" s="44">
        <f>$BA344</f>
        <v>4.5</v>
      </c>
      <c r="CC109" s="44">
        <f>CC344</f>
        <v>18.350758644176373</v>
      </c>
      <c r="CD109" s="43">
        <v>2.5878000000000001</v>
      </c>
      <c r="CE109" s="43">
        <f>CE344</f>
        <v>15.551876394857034</v>
      </c>
      <c r="CF109" s="40">
        <f>$AT344</f>
        <v>1.558111817548395</v>
      </c>
      <c r="CG109" s="40">
        <f>CF344</f>
        <v>14.044785952915852</v>
      </c>
      <c r="CH109" s="65">
        <f>CH344</f>
        <v>0</v>
      </c>
      <c r="CI109" s="101">
        <f>$AU344</f>
        <v>0.22631929255643601</v>
      </c>
      <c r="CJ109" s="101">
        <f>CG344</f>
        <v>0.11418166311701991</v>
      </c>
      <c r="CL109" s="6"/>
      <c r="CM109" s="6"/>
      <c r="CN109" s="29">
        <v>2170</v>
      </c>
      <c r="CO109" s="44">
        <f>$BA344</f>
        <v>4.5</v>
      </c>
      <c r="CP109" s="44">
        <f>$BB344</f>
        <v>6.0646262912700006</v>
      </c>
      <c r="CQ109" s="44">
        <f>$BP344</f>
        <v>10.11353122923787</v>
      </c>
      <c r="CR109" s="43">
        <v>2.5878000000000001</v>
      </c>
      <c r="CS109" s="43">
        <f>$BD344</f>
        <v>5.8332936298635341</v>
      </c>
      <c r="CT109" s="43">
        <f>$BR344</f>
        <v>9.3075932182911885</v>
      </c>
      <c r="CU109" s="40">
        <f>$AT344</f>
        <v>1.558111817548395</v>
      </c>
      <c r="CV109" s="40">
        <f>$BE344</f>
        <v>5.7087298891062055</v>
      </c>
      <c r="CW109" s="40">
        <f>$BS344</f>
        <v>8.8736265970122066</v>
      </c>
      <c r="CX109" s="65">
        <f>$BH344</f>
        <v>0</v>
      </c>
      <c r="CY109" s="65"/>
      <c r="CZ109" s="6"/>
      <c r="DA109" s="6"/>
      <c r="DB109" s="29">
        <v>2170</v>
      </c>
      <c r="DC109" s="104">
        <f>DB344</f>
        <v>6.5</v>
      </c>
      <c r="DD109" s="104">
        <f>DL344</f>
        <v>8.1096774754811722</v>
      </c>
      <c r="DE109" s="43">
        <f>DD344</f>
        <v>2.3845870492568171</v>
      </c>
      <c r="DF109" s="43">
        <f>DN344</f>
        <v>6.75165855543489</v>
      </c>
      <c r="DG109" s="40">
        <f>DE344</f>
        <v>1.2455185373181803</v>
      </c>
      <c r="DH109" s="40">
        <f>DO344</f>
        <v>6.0204175984868922</v>
      </c>
      <c r="DI109" s="41">
        <f>DF344</f>
        <v>0.18940635609673862</v>
      </c>
      <c r="DJ109" s="116">
        <f>DG344</f>
        <v>1.1390685119386368</v>
      </c>
      <c r="DK109" s="65">
        <f>$BH344</f>
        <v>0</v>
      </c>
      <c r="DL109" s="29"/>
      <c r="DN109" s="43">
        <f>DN344</f>
        <v>6.75165855543489</v>
      </c>
      <c r="DO109" s="40">
        <f>DO344</f>
        <v>6.0204175984868922</v>
      </c>
      <c r="DP109" s="41">
        <f>DP344</f>
        <v>9.1826777553682584E-2</v>
      </c>
      <c r="DQ109" s="113">
        <f>DQ344</f>
        <v>0.73124095694799784</v>
      </c>
      <c r="DR109" s="65">
        <f>$BH344</f>
        <v>0</v>
      </c>
      <c r="DT109" s="6"/>
      <c r="DU109" s="6"/>
      <c r="DV109" s="29">
        <v>2170</v>
      </c>
      <c r="DW109" s="43">
        <f>DW344</f>
        <v>2.6699923311207221</v>
      </c>
      <c r="DX109" s="40">
        <f>DX344</f>
        <v>1.6846035863395725</v>
      </c>
      <c r="DY109" s="41">
        <f>DY344</f>
        <v>0.44055186809478963</v>
      </c>
      <c r="DZ109" s="113">
        <f>DZ344</f>
        <v>0.98538874478114957</v>
      </c>
      <c r="EA109" s="44">
        <f>ED344</f>
        <v>4.5</v>
      </c>
      <c r="EC109" s="6"/>
      <c r="ED109" s="6"/>
      <c r="EE109" s="29">
        <v>2170</v>
      </c>
      <c r="EF109" s="43">
        <f>EF344</f>
        <v>4.3753609661732416</v>
      </c>
      <c r="EG109" s="40">
        <f>EG344</f>
        <v>4.3082476402665257</v>
      </c>
      <c r="EH109" s="41">
        <f>EH344</f>
        <v>0.18346567920692095</v>
      </c>
      <c r="EI109" s="113">
        <f>EI344</f>
        <v>6.7113325906715815E-2</v>
      </c>
      <c r="EJ109" s="65">
        <f>EJ344</f>
        <v>0</v>
      </c>
      <c r="EK109" s="6"/>
      <c r="EL109" s="6"/>
      <c r="EM109" s="29"/>
      <c r="EN109" s="42"/>
      <c r="EO109" s="73"/>
      <c r="EP109" s="72"/>
      <c r="ER109" s="19"/>
      <c r="ES109" s="6"/>
      <c r="ET109" s="6"/>
    </row>
    <row r="110" spans="1:150" x14ac:dyDescent="0.35">
      <c r="A110" s="6"/>
      <c r="B110" s="6"/>
      <c r="C110" s="29">
        <v>2180</v>
      </c>
      <c r="D110" s="43">
        <f>D370</f>
        <v>2.2566542207199767</v>
      </c>
      <c r="E110" s="40">
        <f t="shared" ref="E110:G110" si="101">E370</f>
        <v>1.3179295703384262</v>
      </c>
      <c r="F110" s="41">
        <f t="shared" si="101"/>
        <v>0.21214839675929051</v>
      </c>
      <c r="G110" s="116">
        <f t="shared" si="101"/>
        <v>0.93872465038155051</v>
      </c>
      <c r="I110" s="6"/>
      <c r="J110" s="6"/>
      <c r="K110" s="29">
        <v>2180</v>
      </c>
      <c r="L110" s="43">
        <f>L370</f>
        <v>2.3810486975350713</v>
      </c>
      <c r="M110" s="40">
        <f t="shared" ref="M110:O110" si="102">M370</f>
        <v>1.5093056885154943</v>
      </c>
      <c r="N110" s="41">
        <f t="shared" si="102"/>
        <v>0.22875352005341937</v>
      </c>
      <c r="O110" s="116">
        <f t="shared" si="102"/>
        <v>0.87174300901957702</v>
      </c>
      <c r="Q110" s="6"/>
      <c r="R110" s="6"/>
      <c r="S110" s="29">
        <v>2180</v>
      </c>
      <c r="T110" s="43">
        <f>T370</f>
        <v>2.2014210178372644</v>
      </c>
      <c r="U110" s="40">
        <f t="shared" ref="U110:W110" si="103">U370</f>
        <v>1.2329554120573301</v>
      </c>
      <c r="V110" s="41">
        <f t="shared" si="103"/>
        <v>0.21559044397802293</v>
      </c>
      <c r="W110" s="116">
        <f t="shared" si="103"/>
        <v>0.96846560577993435</v>
      </c>
      <c r="Y110" s="6"/>
      <c r="Z110" s="6"/>
      <c r="AA110" s="29">
        <v>2180</v>
      </c>
      <c r="AB110" s="43">
        <f>AB370</f>
        <v>2.2781607422310941</v>
      </c>
      <c r="AC110" s="40">
        <f t="shared" ref="AC110:AE110" si="104">AC370</f>
        <v>1.3510165265093754</v>
      </c>
      <c r="AD110" s="41">
        <f t="shared" si="104"/>
        <v>0.41192844987947885</v>
      </c>
      <c r="AE110" s="116">
        <f t="shared" si="104"/>
        <v>0.92714421572171868</v>
      </c>
      <c r="AG110" s="6"/>
      <c r="AH110" s="6"/>
      <c r="AI110" s="29">
        <v>2180</v>
      </c>
      <c r="AJ110" s="43">
        <f>AJ370</f>
        <v>2.3423245451133115</v>
      </c>
      <c r="AK110" s="40">
        <f t="shared" ref="AK110:AM110" si="105">AK370</f>
        <v>1.4497300694050945</v>
      </c>
      <c r="AL110" s="41">
        <f t="shared" si="105"/>
        <v>0.11566748637489678</v>
      </c>
      <c r="AM110" s="116">
        <f t="shared" si="105"/>
        <v>0.89259447570821693</v>
      </c>
      <c r="AP110" s="6"/>
      <c r="AQ110" s="6"/>
      <c r="AR110" s="29">
        <v>2180</v>
      </c>
      <c r="AS110" s="42">
        <v>2.5943000000000001</v>
      </c>
      <c r="AT110" s="40">
        <f>$AT354</f>
        <v>1.5681048674039244</v>
      </c>
      <c r="AU110" s="72">
        <f>$AU354</f>
        <v>0.2408358656638184</v>
      </c>
      <c r="AW110" s="121">
        <f>$AQ354</f>
        <v>4.5</v>
      </c>
      <c r="AX110" s="6"/>
      <c r="AZ110" s="6"/>
      <c r="BA110" s="29">
        <v>2180</v>
      </c>
      <c r="BB110" s="44">
        <f>$BA354</f>
        <v>4.5</v>
      </c>
      <c r="BC110" s="44">
        <f>$BB354</f>
        <v>6.0819990071955301</v>
      </c>
      <c r="BD110" s="43">
        <v>2.5943000000000001</v>
      </c>
      <c r="BE110" s="43">
        <f>$BD354</f>
        <v>5.9097809198801921</v>
      </c>
      <c r="BF110" s="40">
        <f>$AT354</f>
        <v>1.5681048674039244</v>
      </c>
      <c r="BG110" s="40">
        <f>$BE354</f>
        <v>5.8170481036334714</v>
      </c>
      <c r="BH110" s="65">
        <f>$BH354</f>
        <v>0</v>
      </c>
      <c r="BI110" s="101">
        <f>$AU354</f>
        <v>0.2408358656638184</v>
      </c>
      <c r="BJ110" s="41">
        <f>BF354</f>
        <v>0.10394635068757667</v>
      </c>
      <c r="BK110" s="41"/>
      <c r="BM110" s="6"/>
      <c r="BN110" s="29">
        <v>2180</v>
      </c>
      <c r="BO110" s="44">
        <f>$BA354</f>
        <v>4.5</v>
      </c>
      <c r="BP110" s="44">
        <f>$BP354</f>
        <v>10.340374478590164</v>
      </c>
      <c r="BQ110" s="43">
        <v>2.5943000000000001</v>
      </c>
      <c r="BR110" s="43">
        <f>$BR354</f>
        <v>9.6510770158758827</v>
      </c>
      <c r="BS110" s="40">
        <f>$AT354</f>
        <v>1.5681048674039244</v>
      </c>
      <c r="BT110" s="40">
        <f>$BS354</f>
        <v>9.2799168436451165</v>
      </c>
      <c r="BU110" s="65">
        <f>BU354</f>
        <v>0</v>
      </c>
      <c r="BV110" s="101">
        <f>$AU354</f>
        <v>0.2408358656638184</v>
      </c>
      <c r="BW110" s="41">
        <f>BT354</f>
        <v>0.11201886163892069</v>
      </c>
      <c r="BX110" s="41"/>
      <c r="BZ110" s="6"/>
      <c r="CA110" s="29">
        <v>2180</v>
      </c>
      <c r="CB110" s="44">
        <f>$BA354</f>
        <v>4.5</v>
      </c>
      <c r="CC110" s="44">
        <f>CC354</f>
        <v>19.975978814797404</v>
      </c>
      <c r="CD110" s="43">
        <v>2.5943000000000001</v>
      </c>
      <c r="CE110" s="43">
        <f>CE354</f>
        <v>17.12852461632739</v>
      </c>
      <c r="CF110" s="40">
        <f>$AT354</f>
        <v>1.5681048674039244</v>
      </c>
      <c r="CG110" s="40">
        <f>CF354</f>
        <v>15.595280047920461</v>
      </c>
      <c r="CH110" s="65">
        <f>CH354</f>
        <v>0</v>
      </c>
      <c r="CI110" s="101">
        <f>$AU354</f>
        <v>0.2408358656638184</v>
      </c>
      <c r="CJ110" s="101">
        <f>CG354</f>
        <v>0.11418166311701991</v>
      </c>
      <c r="CM110" s="6"/>
      <c r="CN110" s="29">
        <v>2180</v>
      </c>
      <c r="CO110" s="44">
        <f>$BA354</f>
        <v>4.5</v>
      </c>
      <c r="CP110" s="44">
        <f>$BB354</f>
        <v>6.0819990071955301</v>
      </c>
      <c r="CQ110" s="44">
        <f>$BP354</f>
        <v>10.340374478590164</v>
      </c>
      <c r="CR110" s="43">
        <v>2.5943000000000001</v>
      </c>
      <c r="CS110" s="43">
        <f>$BD354</f>
        <v>5.9097809198801921</v>
      </c>
      <c r="CT110" s="43">
        <f>$BR354</f>
        <v>9.6510770158758827</v>
      </c>
      <c r="CU110" s="40">
        <f>$AT354</f>
        <v>1.5681048674039244</v>
      </c>
      <c r="CV110" s="40">
        <f>$BE354</f>
        <v>5.8170481036334714</v>
      </c>
      <c r="CW110" s="40">
        <f>$BS354</f>
        <v>9.2799168436451165</v>
      </c>
      <c r="CX110" s="65">
        <f>$BH354</f>
        <v>0</v>
      </c>
      <c r="CY110" s="65"/>
      <c r="CZ110" s="6"/>
      <c r="DA110" s="6"/>
      <c r="DB110" s="29">
        <v>2180</v>
      </c>
      <c r="DC110" s="104">
        <f>DB354</f>
        <v>6.5</v>
      </c>
      <c r="DD110" s="104">
        <f>DL354</f>
        <v>8.1557103665844455</v>
      </c>
      <c r="DE110" s="43">
        <f>DD354</f>
        <v>2.3908236731863619</v>
      </c>
      <c r="DF110" s="43">
        <f>DN354</f>
        <v>6.9645706128650335</v>
      </c>
      <c r="DG110" s="40">
        <f>DE354</f>
        <v>1.2551133433636337</v>
      </c>
      <c r="DH110" s="40">
        <f>DO354</f>
        <v>6.3231876685545805</v>
      </c>
      <c r="DI110" s="41">
        <f>DF354</f>
        <v>0.20092798739255838</v>
      </c>
      <c r="DJ110" s="116">
        <f>DG354</f>
        <v>1.1357103298227282</v>
      </c>
      <c r="DK110" s="65">
        <f>$BH354</f>
        <v>0</v>
      </c>
      <c r="DL110" s="29"/>
      <c r="DN110" s="43">
        <f>DN354</f>
        <v>6.9645706128650335</v>
      </c>
      <c r="DO110" s="40">
        <f>DO354</f>
        <v>6.3231876685545805</v>
      </c>
      <c r="DP110" s="41">
        <f>DP354</f>
        <v>9.1826777553682584E-2</v>
      </c>
      <c r="DQ110" s="113">
        <f>DQ354</f>
        <v>0.64138294431045306</v>
      </c>
      <c r="DR110" s="65">
        <f>$BH354</f>
        <v>0</v>
      </c>
      <c r="DT110" s="6"/>
      <c r="DU110" s="6"/>
      <c r="DV110" s="29">
        <v>2180</v>
      </c>
      <c r="DW110" s="43">
        <f>DW354</f>
        <v>2.6823890054672592</v>
      </c>
      <c r="DX110" s="40">
        <f>DX354</f>
        <v>1.7036753930265531</v>
      </c>
      <c r="DY110" s="41">
        <f>DY354</f>
        <v>0.46805071117381636</v>
      </c>
      <c r="DZ110" s="113">
        <f>DZ354</f>
        <v>0.97871361244070609</v>
      </c>
      <c r="EA110" s="44">
        <f>ED354</f>
        <v>4.5</v>
      </c>
      <c r="EC110" s="6"/>
      <c r="ED110" s="6"/>
      <c r="EE110" s="29">
        <v>2180</v>
      </c>
      <c r="EF110" s="43">
        <f>EF354</f>
        <v>4.4117996525966676</v>
      </c>
      <c r="EG110" s="40">
        <f>EG354</f>
        <v>4.3643071578410275</v>
      </c>
      <c r="EH110" s="41">
        <f>EH354</f>
        <v>0.18346567920692095</v>
      </c>
      <c r="EI110" s="113">
        <f>EI354</f>
        <v>4.7492494755640102E-2</v>
      </c>
      <c r="EJ110" s="65">
        <f>EJ354</f>
        <v>0</v>
      </c>
      <c r="EK110" s="6"/>
      <c r="EL110" s="6"/>
      <c r="EM110" s="29"/>
      <c r="EN110" s="42"/>
      <c r="EO110" s="73"/>
      <c r="EP110" s="72"/>
      <c r="ER110" s="19"/>
      <c r="ES110" s="6"/>
      <c r="ET110" s="6"/>
    </row>
    <row r="111" spans="1:150" x14ac:dyDescent="0.35">
      <c r="A111" s="6"/>
      <c r="B111" s="6"/>
      <c r="C111" s="29">
        <v>2190</v>
      </c>
      <c r="D111" s="43">
        <f>D380</f>
        <v>2.2622023029298872</v>
      </c>
      <c r="E111" s="40">
        <f t="shared" ref="E111:G111" si="106">E380</f>
        <v>1.3264650814305956</v>
      </c>
      <c r="F111" s="41">
        <f t="shared" si="106"/>
        <v>0.22420286447348109</v>
      </c>
      <c r="G111" s="116">
        <f t="shared" si="106"/>
        <v>0.93573722149929162</v>
      </c>
      <c r="I111" s="6"/>
      <c r="J111" s="6"/>
      <c r="K111" s="29">
        <v>2190</v>
      </c>
      <c r="L111" s="43">
        <f>L380</f>
        <v>2.3869569179829586</v>
      </c>
      <c r="M111" s="40">
        <f t="shared" ref="M111:O111" si="107">M380</f>
        <v>1.5183952584353206</v>
      </c>
      <c r="N111" s="41">
        <f t="shared" si="107"/>
        <v>0.24240162024241102</v>
      </c>
      <c r="O111" s="116">
        <f t="shared" si="107"/>
        <v>0.86856165954763798</v>
      </c>
      <c r="Q111" s="6"/>
      <c r="R111" s="6"/>
      <c r="S111" s="29">
        <v>2190</v>
      </c>
      <c r="T111" s="43">
        <f>T380</f>
        <v>2.2070805332528218</v>
      </c>
      <c r="U111" s="40">
        <f t="shared" ref="U111:W111" si="108">U380</f>
        <v>1.2416623588504954</v>
      </c>
      <c r="V111" s="41">
        <f t="shared" si="108"/>
        <v>0.22749869178554094</v>
      </c>
      <c r="W111" s="116">
        <f t="shared" si="108"/>
        <v>0.96541817440232647</v>
      </c>
      <c r="Y111" s="6"/>
      <c r="Z111" s="6"/>
      <c r="AA111" s="29">
        <v>2190</v>
      </c>
      <c r="AB111" s="43">
        <f>AB380</f>
        <v>2.2887817783763893</v>
      </c>
      <c r="AC111" s="40">
        <f t="shared" ref="AC111:AE111" si="109">AC380</f>
        <v>1.3673565821175222</v>
      </c>
      <c r="AD111" s="41">
        <f t="shared" si="109"/>
        <v>0.434061199759398</v>
      </c>
      <c r="AE111" s="116">
        <f t="shared" si="109"/>
        <v>0.9214251962588671</v>
      </c>
      <c r="AG111" s="6"/>
      <c r="AH111" s="6"/>
      <c r="AI111" s="29">
        <v>2190</v>
      </c>
      <c r="AJ111" s="43">
        <f>AJ380</f>
        <v>2.3453673942586875</v>
      </c>
      <c r="AK111" s="40">
        <f t="shared" ref="AK111:AM111" si="110">AK380</f>
        <v>1.454411375782596</v>
      </c>
      <c r="AL111" s="41">
        <f t="shared" si="110"/>
        <v>0.12267687618154469</v>
      </c>
      <c r="AM111" s="116">
        <f t="shared" si="110"/>
        <v>0.8909560184760914</v>
      </c>
      <c r="AP111" s="6"/>
      <c r="AQ111" s="6"/>
      <c r="AR111" s="29">
        <v>2190</v>
      </c>
      <c r="AS111" s="42">
        <v>2.6006999999999998</v>
      </c>
      <c r="AT111" s="40">
        <f>$AT364</f>
        <v>1.5780638243731115</v>
      </c>
      <c r="AU111" s="72">
        <f>$AU364</f>
        <v>0.25530313120655246</v>
      </c>
      <c r="AW111" s="121">
        <f>$AQ364</f>
        <v>4.5</v>
      </c>
      <c r="AX111" s="6"/>
      <c r="AZ111" s="6"/>
      <c r="BA111" s="29">
        <v>2190</v>
      </c>
      <c r="BB111" s="44">
        <f>$BA364</f>
        <v>4.5</v>
      </c>
      <c r="BC111" s="44">
        <f>$BB364</f>
        <v>6.0948064296142341</v>
      </c>
      <c r="BD111" s="43">
        <v>2.6006999999999998</v>
      </c>
      <c r="BE111" s="43">
        <f>$BD364</f>
        <v>5.9666635629248592</v>
      </c>
      <c r="BF111" s="40">
        <f>$AT364</f>
        <v>1.5780638243731115</v>
      </c>
      <c r="BG111" s="40">
        <f>$BE364</f>
        <v>5.8976635577844272</v>
      </c>
      <c r="BH111" s="65">
        <f>$BH364</f>
        <v>0</v>
      </c>
      <c r="BI111" s="101">
        <f>$AU364</f>
        <v>0.25530313120655246</v>
      </c>
      <c r="BJ111" s="41">
        <f>BF364</f>
        <v>0.10394635068757667</v>
      </c>
      <c r="BK111" s="41"/>
      <c r="BM111" s="6"/>
      <c r="BN111" s="29">
        <v>2190</v>
      </c>
      <c r="BO111" s="44">
        <f>$BA364</f>
        <v>4.5</v>
      </c>
      <c r="BP111" s="44">
        <f>$BP364</f>
        <v>10.532502194894104</v>
      </c>
      <c r="BQ111" s="43">
        <v>2.6006999999999998</v>
      </c>
      <c r="BR111" s="43">
        <f>$BR364</f>
        <v>9.9439749517964753</v>
      </c>
      <c r="BS111" s="40">
        <f>$AT364</f>
        <v>1.5780638243731115</v>
      </c>
      <c r="BT111" s="40">
        <f>$BS364</f>
        <v>9.6270756670515993</v>
      </c>
      <c r="BU111" s="65">
        <f>BU364</f>
        <v>0</v>
      </c>
      <c r="BV111" s="101">
        <f>$AU364</f>
        <v>0.25530313120655246</v>
      </c>
      <c r="BW111" s="41">
        <f>BT364</f>
        <v>0.11201886163892069</v>
      </c>
      <c r="BX111" s="41"/>
      <c r="BZ111" s="6"/>
      <c r="CA111" s="29">
        <v>2190</v>
      </c>
      <c r="CB111" s="44">
        <f>$BA364</f>
        <v>4.5</v>
      </c>
      <c r="CC111" s="44">
        <f>CC364</f>
        <v>21.62940314138292</v>
      </c>
      <c r="CD111" s="43">
        <v>2.6006999999999998</v>
      </c>
      <c r="CE111" s="43">
        <f>CE364</f>
        <v>18.732534073612641</v>
      </c>
      <c r="CF111" s="40">
        <f>$AT364</f>
        <v>1.5780638243731115</v>
      </c>
      <c r="CG111" s="40">
        <f>CF364</f>
        <v>17.172681498659411</v>
      </c>
      <c r="CH111" s="65">
        <f>CH364</f>
        <v>0</v>
      </c>
      <c r="CI111" s="101">
        <f>$AU364</f>
        <v>0.25530313120655246</v>
      </c>
      <c r="CJ111" s="101">
        <f>CG364</f>
        <v>0.11418166311701991</v>
      </c>
      <c r="CM111" s="6"/>
      <c r="CN111" s="29">
        <v>2190</v>
      </c>
      <c r="CO111" s="44">
        <f>$BA364</f>
        <v>4.5</v>
      </c>
      <c r="CP111" s="44">
        <f>$BB364</f>
        <v>6.0948064296142341</v>
      </c>
      <c r="CQ111" s="44">
        <f>$BP364</f>
        <v>10.532502194894104</v>
      </c>
      <c r="CR111" s="43">
        <v>2.6006999999999998</v>
      </c>
      <c r="CS111" s="43">
        <f>$BD364</f>
        <v>5.9666635629248592</v>
      </c>
      <c r="CT111" s="43">
        <f>$BR364</f>
        <v>9.9439749517964753</v>
      </c>
      <c r="CU111" s="40">
        <f>$AT364</f>
        <v>1.5780638243731115</v>
      </c>
      <c r="CV111" s="40">
        <f>$BE364</f>
        <v>5.8976635577844272</v>
      </c>
      <c r="CW111" s="40">
        <f>$BS364</f>
        <v>9.6270756670515993</v>
      </c>
      <c r="CX111" s="65">
        <f>$BH364</f>
        <v>0</v>
      </c>
      <c r="CY111" s="65"/>
      <c r="CZ111" s="6"/>
      <c r="DA111" s="6"/>
      <c r="DB111" s="29">
        <v>2190</v>
      </c>
      <c r="DC111" s="104">
        <f>DB364</f>
        <v>6.5</v>
      </c>
      <c r="DD111" s="104">
        <f>DL364</f>
        <v>8.1950472127294063</v>
      </c>
      <c r="DE111" s="43">
        <f>DD364</f>
        <v>2.3970483864146797</v>
      </c>
      <c r="DF111" s="43">
        <f>DN364</f>
        <v>7.1508984719574871</v>
      </c>
      <c r="DG111" s="40">
        <f>DE364</f>
        <v>1.264689825253354</v>
      </c>
      <c r="DH111" s="40">
        <f>DO364</f>
        <v>6.5886645346187613</v>
      </c>
      <c r="DI111" s="41">
        <f>DF364</f>
        <v>0.21242859250269758</v>
      </c>
      <c r="DJ111" s="116">
        <f>DG364</f>
        <v>1.1323585611613256</v>
      </c>
      <c r="DK111" s="65">
        <f>$BH364</f>
        <v>0</v>
      </c>
      <c r="DL111" s="29"/>
      <c r="DN111" s="43">
        <f>DN364</f>
        <v>7.1508984719574871</v>
      </c>
      <c r="DO111" s="40">
        <f>DO364</f>
        <v>6.5886645346187613</v>
      </c>
      <c r="DP111" s="41">
        <f>DP364</f>
        <v>9.1826777553682584E-2</v>
      </c>
      <c r="DQ111" s="113">
        <f>DQ364</f>
        <v>0.56223393733872573</v>
      </c>
      <c r="DR111" s="65">
        <f>$BH364</f>
        <v>0</v>
      </c>
      <c r="DT111" s="6"/>
      <c r="DU111" s="6"/>
      <c r="DV111" s="29">
        <v>2190</v>
      </c>
      <c r="DW111" s="43">
        <f>DW364</f>
        <v>2.6947016136551425</v>
      </c>
      <c r="DX111" s="40">
        <f>DX364</f>
        <v>1.7226178671617578</v>
      </c>
      <c r="DY111" s="41">
        <f>DY364</f>
        <v>0.49536327885150483</v>
      </c>
      <c r="DZ111" s="113">
        <f>DZ364</f>
        <v>0.97208374649338469</v>
      </c>
      <c r="EA111" s="44">
        <f>ED364</f>
        <v>4.5</v>
      </c>
      <c r="EC111" s="6"/>
      <c r="ED111" s="6"/>
      <c r="EE111" s="29">
        <v>2190</v>
      </c>
      <c r="EF111" s="43">
        <f>EF364</f>
        <v>4.437585353133584</v>
      </c>
      <c r="EG111" s="40">
        <f>EG364</f>
        <v>4.4039774663593603</v>
      </c>
      <c r="EH111" s="41">
        <f>EH364</f>
        <v>0.18346567920692095</v>
      </c>
      <c r="EI111" s="113">
        <f>EI364</f>
        <v>3.3607886774223772E-2</v>
      </c>
      <c r="EJ111" s="65">
        <f>EJ364</f>
        <v>0</v>
      </c>
      <c r="EK111" s="6"/>
      <c r="EL111" s="6"/>
      <c r="EM111" s="29"/>
      <c r="EN111" s="42"/>
      <c r="EO111" s="73"/>
      <c r="EP111" s="72"/>
      <c r="ER111" s="19"/>
      <c r="ES111" s="6"/>
      <c r="ET111" s="6"/>
    </row>
    <row r="112" spans="1:150" x14ac:dyDescent="0.35">
      <c r="A112" s="6">
        <v>2200</v>
      </c>
      <c r="B112" s="6"/>
      <c r="C112" s="29">
        <v>2200</v>
      </c>
      <c r="D112" s="43">
        <f>D390</f>
        <v>2.2677326936445246</v>
      </c>
      <c r="E112" s="40">
        <f t="shared" ref="E112:G112" si="111">E390</f>
        <v>1.3349733748377299</v>
      </c>
      <c r="F112" s="41">
        <f t="shared" si="111"/>
        <v>0.23621897055833563</v>
      </c>
      <c r="G112" s="116">
        <f t="shared" si="111"/>
        <v>0.93275931880679464</v>
      </c>
      <c r="I112" s="6">
        <v>2200</v>
      </c>
      <c r="J112" s="6"/>
      <c r="K112" s="29">
        <v>2200</v>
      </c>
      <c r="L112" s="43">
        <f>L390</f>
        <v>2.3928230250195472</v>
      </c>
      <c r="M112" s="40">
        <f t="shared" ref="M112:O112" si="112">M390</f>
        <v>1.5274200384916115</v>
      </c>
      <c r="N112" s="41">
        <f t="shared" si="112"/>
        <v>0.25600093059733875</v>
      </c>
      <c r="O112" s="116">
        <f t="shared" si="112"/>
        <v>0.86540298652793579</v>
      </c>
      <c r="Q112" s="6">
        <v>2200</v>
      </c>
      <c r="R112" s="6"/>
      <c r="S112" s="29">
        <v>2200</v>
      </c>
      <c r="T112" s="43">
        <f>T390</f>
        <v>2.2127222401011157</v>
      </c>
      <c r="U112" s="40">
        <f t="shared" ref="U112:W112" si="113">U390</f>
        <v>1.2503419078478704</v>
      </c>
      <c r="V112" s="41">
        <f t="shared" si="113"/>
        <v>0.23936946839345824</v>
      </c>
      <c r="W112" s="116">
        <f t="shared" si="113"/>
        <v>0.96238033225324537</v>
      </c>
      <c r="Y112" s="6">
        <v>2200</v>
      </c>
      <c r="Z112" s="6"/>
      <c r="AA112" s="29">
        <v>2200</v>
      </c>
      <c r="AB112" s="43">
        <f>AB390</f>
        <v>2.2993372994578709</v>
      </c>
      <c r="AC112" s="40">
        <f t="shared" ref="AC112:AE112" si="114">AC390</f>
        <v>1.3835958453198016</v>
      </c>
      <c r="AD112" s="41">
        <f t="shared" si="114"/>
        <v>0.45605742543393196</v>
      </c>
      <c r="AE112" s="116">
        <f t="shared" si="114"/>
        <v>0.91574145413806929</v>
      </c>
      <c r="AG112" s="6">
        <v>2200</v>
      </c>
      <c r="AH112" s="6"/>
      <c r="AI112" s="29">
        <v>2200</v>
      </c>
      <c r="AJ112" s="43">
        <f>AJ390</f>
        <v>2.3483829914599621</v>
      </c>
      <c r="AK112" s="40">
        <f t="shared" ref="AK112:AM112" si="115">AK390</f>
        <v>1.459050756092249</v>
      </c>
      <c r="AL112" s="41">
        <f t="shared" si="115"/>
        <v>0.12967392843648803</v>
      </c>
      <c r="AM112" s="116">
        <f t="shared" si="115"/>
        <v>0.88933223536771311</v>
      </c>
      <c r="AP112" s="6">
        <v>2200</v>
      </c>
      <c r="AQ112" s="6"/>
      <c r="AR112" s="29">
        <v>2200</v>
      </c>
      <c r="AS112" s="42">
        <v>2.6072000000000002</v>
      </c>
      <c r="AT112" s="40">
        <f>$AT374</f>
        <v>1.5879889029202046</v>
      </c>
      <c r="AU112" s="72">
        <f>$AU374</f>
        <v>0.26972125571916322</v>
      </c>
      <c r="AW112" s="121">
        <f>$AQ374</f>
        <v>4.5</v>
      </c>
      <c r="AX112" s="6"/>
      <c r="AZ112" s="6">
        <v>2200</v>
      </c>
      <c r="BA112" s="29">
        <v>2200</v>
      </c>
      <c r="BB112" s="44">
        <f>$BA374</f>
        <v>4.5</v>
      </c>
      <c r="BC112" s="44">
        <f>$BB374</f>
        <v>6.104268138291296</v>
      </c>
      <c r="BD112" s="43">
        <v>2.6072000000000002</v>
      </c>
      <c r="BE112" s="43">
        <f>$BD374</f>
        <v>6.0089564955900148</v>
      </c>
      <c r="BF112" s="40">
        <f>$AT374</f>
        <v>1.5879889029202046</v>
      </c>
      <c r="BG112" s="40">
        <f>$BE374</f>
        <v>5.9576348418277858</v>
      </c>
      <c r="BH112" s="65">
        <f>$BH374</f>
        <v>0</v>
      </c>
      <c r="BI112" s="101">
        <f>$AU374</f>
        <v>0.26972125571916322</v>
      </c>
      <c r="BJ112" s="41">
        <f>BF374</f>
        <v>0.10394635068757667</v>
      </c>
      <c r="BK112" s="41"/>
      <c r="BL112" s="6">
        <v>2200</v>
      </c>
      <c r="BM112" s="6">
        <v>2200</v>
      </c>
      <c r="BN112" s="29">
        <v>2200</v>
      </c>
      <c r="BO112" s="44">
        <f>$BA374</f>
        <v>4.5</v>
      </c>
      <c r="BP112" s="44">
        <f>$BP374</f>
        <v>10.695235493443727</v>
      </c>
      <c r="BQ112" s="43">
        <v>2.6072000000000002</v>
      </c>
      <c r="BR112" s="43">
        <f>$BR374</f>
        <v>10.193447200089087</v>
      </c>
      <c r="BS112" s="40">
        <f>$AT374</f>
        <v>1.5879889029202046</v>
      </c>
      <c r="BT112" s="40">
        <f>$BS374</f>
        <v>9.9232535036673593</v>
      </c>
      <c r="BU112" s="65">
        <f>BU374</f>
        <v>0</v>
      </c>
      <c r="BV112" s="101">
        <f>$AU374</f>
        <v>0.26972125571916322</v>
      </c>
      <c r="BW112" s="41">
        <f>BT374</f>
        <v>0.11201886163892069</v>
      </c>
      <c r="BX112" s="41"/>
      <c r="BY112" s="6">
        <v>2200</v>
      </c>
      <c r="BZ112" s="6">
        <v>2200</v>
      </c>
      <c r="CA112" s="29">
        <v>2200</v>
      </c>
      <c r="CB112" s="44">
        <f>$BA374</f>
        <v>4.5</v>
      </c>
      <c r="CC112" s="44">
        <f>CC374</f>
        <v>23.311521080332785</v>
      </c>
      <c r="CD112" s="43">
        <v>2.6072000000000002</v>
      </c>
      <c r="CE112" s="43">
        <f>CE374</f>
        <v>20.364379595032212</v>
      </c>
      <c r="CF112" s="40">
        <f>$AT374</f>
        <v>1.5879889029202046</v>
      </c>
      <c r="CG112" s="40">
        <f>CF374</f>
        <v>18.777457256793443</v>
      </c>
      <c r="CH112" s="65">
        <f>CH374</f>
        <v>0</v>
      </c>
      <c r="CI112" s="101">
        <f>$AU374</f>
        <v>0.26972125571916322</v>
      </c>
      <c r="CJ112" s="101">
        <f>CG374</f>
        <v>0.11418166311701991</v>
      </c>
      <c r="CL112" s="6">
        <v>2200</v>
      </c>
      <c r="CM112" s="6">
        <v>2200</v>
      </c>
      <c r="CN112" s="29">
        <v>2200</v>
      </c>
      <c r="CO112" s="44">
        <f>$BA374</f>
        <v>4.5</v>
      </c>
      <c r="CP112" s="44">
        <f>$BB374</f>
        <v>6.104268138291296</v>
      </c>
      <c r="CQ112" s="44">
        <f>$BP374</f>
        <v>10.695235493443727</v>
      </c>
      <c r="CR112" s="43">
        <v>2.6072000000000002</v>
      </c>
      <c r="CS112" s="43">
        <f>$BD374</f>
        <v>6.0089564955900148</v>
      </c>
      <c r="CT112" s="43">
        <f>$BR374</f>
        <v>10.193447200089087</v>
      </c>
      <c r="CU112" s="40">
        <f>$AT374</f>
        <v>1.5879889029202046</v>
      </c>
      <c r="CV112" s="40">
        <f>$BE374</f>
        <v>5.9576348418277858</v>
      </c>
      <c r="CW112" s="40">
        <f>$BS374</f>
        <v>9.9232535036673593</v>
      </c>
      <c r="CX112" s="65">
        <f>$BH374</f>
        <v>0</v>
      </c>
      <c r="CY112" s="65"/>
      <c r="CZ112" s="6">
        <v>2200</v>
      </c>
      <c r="DA112" s="6"/>
      <c r="DB112" s="29">
        <v>2200</v>
      </c>
      <c r="DC112" s="104">
        <f>DB374</f>
        <v>6.5</v>
      </c>
      <c r="DD112" s="104">
        <f>DL374</f>
        <v>8.2287863466808737</v>
      </c>
      <c r="DE112" s="43">
        <f>DD374</f>
        <v>2.4032615194003473</v>
      </c>
      <c r="DF112" s="43">
        <f>DN374</f>
        <v>7.313931968925945</v>
      </c>
      <c r="DG112" s="40">
        <f>DE374</f>
        <v>1.2742484913851497</v>
      </c>
      <c r="DH112" s="40">
        <f>DO374</f>
        <v>6.8213180732117529</v>
      </c>
      <c r="DI112" s="41">
        <f>DF374</f>
        <v>0.2239082041725432</v>
      </c>
      <c r="DJ112" s="116">
        <f>DG374</f>
        <v>1.1290130280151975</v>
      </c>
      <c r="DK112" s="65">
        <f>$BH374</f>
        <v>0</v>
      </c>
      <c r="DL112" s="29"/>
      <c r="DN112" s="43">
        <f>DN374</f>
        <v>7.313931968925945</v>
      </c>
      <c r="DO112" s="40">
        <f>DO374</f>
        <v>6.8213180732117529</v>
      </c>
      <c r="DP112" s="41">
        <f>DP374</f>
        <v>9.1826777553682584E-2</v>
      </c>
      <c r="DQ112" s="113">
        <f>DQ374</f>
        <v>0.49261389571419212</v>
      </c>
      <c r="DR112" s="65">
        <f>$BH374</f>
        <v>0</v>
      </c>
      <c r="DT112" s="6">
        <v>2200</v>
      </c>
      <c r="DU112" s="6"/>
      <c r="DV112" s="29">
        <v>2200</v>
      </c>
      <c r="DW112" s="43">
        <f>DW374</f>
        <v>2.7069307852231161</v>
      </c>
      <c r="DX112" s="40">
        <f>DX374</f>
        <v>1.7414319772663327</v>
      </c>
      <c r="DY112" s="41">
        <f>DY374</f>
        <v>0.52249083114301631</v>
      </c>
      <c r="DZ112" s="113">
        <f>DZ374</f>
        <v>0.96549880795678344</v>
      </c>
      <c r="EA112" s="44">
        <f>ED374</f>
        <v>4.5</v>
      </c>
      <c r="EC112" s="6">
        <v>2200</v>
      </c>
      <c r="ED112" s="6"/>
      <c r="EE112" s="29">
        <v>2200</v>
      </c>
      <c r="EF112" s="43">
        <f>EF374</f>
        <v>4.4558325079418877</v>
      </c>
      <c r="EG112" s="40">
        <f>EG374</f>
        <v>4.4320500122182889</v>
      </c>
      <c r="EH112" s="41">
        <f>EH374</f>
        <v>0.18346567920692095</v>
      </c>
      <c r="EI112" s="113">
        <f>EI374</f>
        <v>2.3782495723598807E-2</v>
      </c>
      <c r="EJ112" s="65">
        <f>EJ374</f>
        <v>0</v>
      </c>
      <c r="EK112" s="6"/>
      <c r="EL112" s="6"/>
      <c r="EM112" s="29"/>
      <c r="EN112" s="42"/>
      <c r="EO112" s="73"/>
      <c r="EP112" s="72"/>
      <c r="ER112" s="19"/>
      <c r="ES112" s="6"/>
      <c r="ET112" s="6"/>
    </row>
    <row r="113" spans="1:150" x14ac:dyDescent="0.35">
      <c r="A113" s="6"/>
      <c r="B113" s="6"/>
      <c r="C113" s="29"/>
      <c r="D113" s="43"/>
      <c r="E113" s="40"/>
      <c r="F113" s="41"/>
      <c r="G113" s="44"/>
      <c r="I113" s="6"/>
      <c r="J113" s="6"/>
      <c r="K113" s="29"/>
      <c r="L113" s="43"/>
      <c r="M113" s="40"/>
      <c r="N113" s="41"/>
      <c r="O113" s="44"/>
      <c r="Q113" s="6"/>
      <c r="R113" s="6"/>
      <c r="S113" s="29"/>
      <c r="T113" s="43"/>
      <c r="U113" s="40"/>
      <c r="V113" s="41"/>
      <c r="W113" s="44"/>
      <c r="Y113" s="6"/>
      <c r="Z113" s="6"/>
      <c r="AA113" s="29"/>
      <c r="AB113" s="43"/>
      <c r="AC113" s="40"/>
      <c r="AD113" s="41"/>
      <c r="AE113" s="44"/>
      <c r="AG113" s="6"/>
      <c r="AH113" s="6"/>
      <c r="AI113" s="29"/>
      <c r="AJ113" s="43"/>
      <c r="AK113" s="40"/>
      <c r="AL113" s="41"/>
      <c r="AM113" s="44"/>
      <c r="AP113" s="6"/>
      <c r="AQ113" s="6"/>
      <c r="AR113" s="29"/>
      <c r="AS113" s="43"/>
      <c r="AT113" s="40"/>
      <c r="AU113" s="41"/>
      <c r="AV113" s="44"/>
      <c r="AX113" s="6"/>
      <c r="AZ113" s="6"/>
      <c r="BC113" s="29"/>
      <c r="BD113" s="43"/>
      <c r="BE113" s="40"/>
      <c r="BF113" s="41"/>
      <c r="BG113" s="44"/>
      <c r="DA113" s="6"/>
      <c r="DB113" s="6"/>
      <c r="DC113" s="29"/>
      <c r="DD113" s="43"/>
      <c r="DE113" s="40"/>
      <c r="DF113" s="41"/>
      <c r="DG113" s="44"/>
      <c r="DK113" s="6"/>
      <c r="DL113" s="6"/>
      <c r="DM113" s="29"/>
      <c r="DN113" s="43"/>
      <c r="DO113" s="40"/>
      <c r="DP113" s="41"/>
      <c r="DQ113" s="44"/>
      <c r="DT113" s="6"/>
      <c r="DU113" s="6"/>
      <c r="DV113" s="29"/>
      <c r="DW113" s="43"/>
      <c r="DX113" s="40"/>
      <c r="DY113" s="41"/>
      <c r="DZ113" s="44"/>
      <c r="EC113" s="6"/>
      <c r="ED113" s="6"/>
      <c r="EE113" s="29"/>
      <c r="EF113" s="43"/>
      <c r="EG113" s="40"/>
      <c r="EH113" s="41"/>
      <c r="EI113" s="44"/>
      <c r="EK113" s="6"/>
      <c r="EL113" s="6"/>
      <c r="EM113" s="29"/>
      <c r="EN113" s="43"/>
      <c r="EO113" s="40"/>
      <c r="EP113" s="41"/>
      <c r="EQ113" s="44"/>
      <c r="ES113" s="6"/>
      <c r="ET113" s="6"/>
    </row>
    <row r="114" spans="1:150" x14ac:dyDescent="0.35">
      <c r="A114" s="1" t="s">
        <v>52</v>
      </c>
      <c r="B114" s="6"/>
      <c r="C114" s="29"/>
      <c r="D114" s="43"/>
      <c r="E114" s="40"/>
      <c r="F114" s="41"/>
      <c r="G114" s="44"/>
      <c r="I114" s="1" t="s">
        <v>52</v>
      </c>
      <c r="J114" s="6"/>
      <c r="K114" s="29"/>
      <c r="L114" s="43"/>
      <c r="M114" s="40"/>
      <c r="N114" s="41"/>
      <c r="O114" s="44"/>
      <c r="Q114" s="1" t="s">
        <v>52</v>
      </c>
      <c r="R114" s="6"/>
      <c r="S114" s="29"/>
      <c r="T114" s="43"/>
      <c r="U114" s="40"/>
      <c r="V114" s="41"/>
      <c r="W114" s="44"/>
      <c r="Y114" s="1" t="s">
        <v>52</v>
      </c>
      <c r="Z114" s="6"/>
      <c r="AA114" s="29"/>
      <c r="AB114" s="43"/>
      <c r="AC114" s="40"/>
      <c r="AD114" s="41"/>
      <c r="AE114" s="44"/>
      <c r="AG114" s="1" t="s">
        <v>52</v>
      </c>
      <c r="AH114" s="6"/>
      <c r="AI114" s="29"/>
      <c r="AJ114" s="43"/>
      <c r="AK114" s="40"/>
      <c r="AL114" s="41"/>
      <c r="AM114" s="44"/>
      <c r="AP114" s="1" t="s">
        <v>52</v>
      </c>
      <c r="AQ114" s="6"/>
      <c r="AR114" s="29"/>
      <c r="AS114" s="43"/>
      <c r="AT114" s="40"/>
      <c r="AU114" s="41"/>
      <c r="AV114" s="44"/>
      <c r="AX114" s="1"/>
      <c r="AZ114" s="1" t="s">
        <v>52</v>
      </c>
      <c r="BA114" s="6"/>
      <c r="BC114" s="29"/>
      <c r="BD114" s="43"/>
      <c r="BE114" s="40"/>
      <c r="BF114" s="41"/>
      <c r="BG114" s="44"/>
      <c r="DA114" s="1" t="s">
        <v>313</v>
      </c>
      <c r="DB114" s="6"/>
      <c r="DC114" s="29"/>
      <c r="DD114" s="43"/>
      <c r="DE114" s="40"/>
      <c r="DF114" s="41"/>
      <c r="DG114" s="44"/>
      <c r="DK114" s="1" t="s">
        <v>314</v>
      </c>
      <c r="DL114" s="6"/>
      <c r="DM114" s="29"/>
      <c r="DN114" s="43"/>
      <c r="DO114" s="40"/>
      <c r="DP114" s="41"/>
      <c r="DQ114" s="44"/>
      <c r="DT114" s="1" t="s">
        <v>52</v>
      </c>
      <c r="DU114" s="6"/>
      <c r="DV114" s="29"/>
      <c r="DW114" s="43"/>
      <c r="DX114" s="40"/>
      <c r="DY114" s="41"/>
      <c r="DZ114" s="44"/>
      <c r="EC114" s="1" t="s">
        <v>52</v>
      </c>
      <c r="ED114" s="6"/>
      <c r="EE114" s="29"/>
      <c r="EF114" s="43"/>
      <c r="EG114" s="40"/>
      <c r="EH114" s="41"/>
      <c r="EI114" s="44"/>
      <c r="EK114" s="1"/>
      <c r="EL114" s="6"/>
      <c r="EM114" s="29"/>
      <c r="EN114" s="43"/>
      <c r="EO114" s="40"/>
      <c r="EP114" s="41"/>
      <c r="EQ114" s="44"/>
      <c r="ES114" s="1"/>
      <c r="ET114" s="6"/>
    </row>
    <row r="115" spans="1:150" x14ac:dyDescent="0.35">
      <c r="A115" s="6" t="s">
        <v>63</v>
      </c>
      <c r="B115" s="6"/>
      <c r="C115" s="29" t="s">
        <v>53</v>
      </c>
      <c r="D115" s="43" t="s">
        <v>54</v>
      </c>
      <c r="E115" s="40"/>
      <c r="F115" s="41"/>
      <c r="G115" s="44"/>
      <c r="I115" s="6" t="s">
        <v>64</v>
      </c>
      <c r="J115" s="6"/>
      <c r="K115" s="29" t="s">
        <v>53</v>
      </c>
      <c r="L115" s="43" t="s">
        <v>54</v>
      </c>
      <c r="M115" s="40"/>
      <c r="N115" s="41"/>
      <c r="O115" s="44"/>
      <c r="Q115" s="6" t="s">
        <v>65</v>
      </c>
      <c r="R115" s="6"/>
      <c r="S115" s="29" t="s">
        <v>53</v>
      </c>
      <c r="T115" s="43" t="s">
        <v>54</v>
      </c>
      <c r="U115" s="40"/>
      <c r="V115" s="41"/>
      <c r="W115" s="44"/>
      <c r="Y115" s="6" t="s">
        <v>66</v>
      </c>
      <c r="Z115" s="6"/>
      <c r="AA115" s="29" t="s">
        <v>53</v>
      </c>
      <c r="AB115" s="43" t="s">
        <v>54</v>
      </c>
      <c r="AC115" s="40"/>
      <c r="AD115" s="41"/>
      <c r="AE115" s="44"/>
      <c r="AG115" s="6" t="s">
        <v>67</v>
      </c>
      <c r="AH115" s="6"/>
      <c r="AI115" s="29" t="s">
        <v>53</v>
      </c>
      <c r="AJ115" s="43" t="s">
        <v>70</v>
      </c>
      <c r="AK115" s="40"/>
      <c r="AL115" s="41"/>
      <c r="AM115" s="44"/>
      <c r="AP115" s="6" t="s">
        <v>68</v>
      </c>
      <c r="AQ115" s="6"/>
      <c r="AR115" s="29" t="s">
        <v>53</v>
      </c>
      <c r="AS115" s="43" t="s">
        <v>69</v>
      </c>
      <c r="AT115" s="40"/>
      <c r="AU115" s="41"/>
      <c r="AV115" s="44"/>
      <c r="AX115" s="6"/>
      <c r="AZ115" s="6" t="s">
        <v>72</v>
      </c>
      <c r="BA115" s="6"/>
      <c r="BC115" s="29" t="s">
        <v>53</v>
      </c>
      <c r="BD115" t="s">
        <v>215</v>
      </c>
      <c r="BE115" s="43" t="s">
        <v>54</v>
      </c>
      <c r="BF115" s="40"/>
      <c r="BG115" s="41"/>
      <c r="BH115" s="44"/>
      <c r="DA115" s="6" t="s">
        <v>77</v>
      </c>
      <c r="DB115" s="6"/>
      <c r="DC115" s="29" t="s">
        <v>53</v>
      </c>
      <c r="DD115" s="43" t="s">
        <v>74</v>
      </c>
      <c r="DE115" s="40"/>
      <c r="DF115" s="41"/>
      <c r="DG115" s="44"/>
      <c r="DK115" s="6" t="s">
        <v>78</v>
      </c>
      <c r="DL115" s="6"/>
      <c r="DM115" s="29" t="s">
        <v>53</v>
      </c>
      <c r="DN115" s="43" t="s">
        <v>74</v>
      </c>
      <c r="DO115" s="40"/>
      <c r="DP115" s="41"/>
      <c r="DQ115" s="44"/>
      <c r="DT115" s="6" t="s">
        <v>110</v>
      </c>
      <c r="DU115" s="6"/>
      <c r="DV115" s="29" t="s">
        <v>53</v>
      </c>
      <c r="DW115" s="43" t="s">
        <v>69</v>
      </c>
      <c r="DX115" s="40"/>
      <c r="DY115" s="41"/>
      <c r="DZ115" s="44"/>
      <c r="EC115" s="6" t="s">
        <v>111</v>
      </c>
      <c r="ED115" s="6"/>
      <c r="EE115" s="29" t="s">
        <v>53</v>
      </c>
      <c r="EF115" s="43" t="s">
        <v>69</v>
      </c>
      <c r="EG115" s="40"/>
      <c r="EH115" s="41"/>
      <c r="EI115" s="44"/>
      <c r="EK115" s="6"/>
      <c r="EL115" s="6"/>
      <c r="EM115" s="29"/>
      <c r="EN115" s="43"/>
      <c r="EO115" s="40"/>
      <c r="EP115" s="41"/>
      <c r="EQ115" s="44"/>
      <c r="ES115" s="6"/>
      <c r="ET115" s="6"/>
    </row>
    <row r="116" spans="1:150" x14ac:dyDescent="0.35">
      <c r="C116" s="30">
        <v>2100</v>
      </c>
      <c r="D116" s="47">
        <f>4-D102</f>
        <v>1.7887510241518472</v>
      </c>
      <c r="E116" s="49">
        <f>4-E102</f>
        <v>2.751924652541303</v>
      </c>
      <c r="F116" s="51" t="s">
        <v>58</v>
      </c>
      <c r="G116" s="51"/>
      <c r="H116" s="51"/>
      <c r="K116" s="30">
        <v>2100</v>
      </c>
      <c r="L116" s="47">
        <f>4-L102</f>
        <v>1.6762739634983577</v>
      </c>
      <c r="M116" s="49">
        <f>4-M102</f>
        <v>2.5788830207667033</v>
      </c>
      <c r="N116" s="51" t="s">
        <v>58</v>
      </c>
      <c r="O116" s="51"/>
      <c r="P116" s="51"/>
      <c r="S116" s="30">
        <v>2100</v>
      </c>
      <c r="T116" s="47">
        <f>4-T102</f>
        <v>1.8445037744743646</v>
      </c>
      <c r="U116" s="49">
        <f>4-U102</f>
        <v>2.8376981145759457</v>
      </c>
      <c r="V116" s="51" t="s">
        <v>58</v>
      </c>
      <c r="W116" s="51"/>
      <c r="X116" s="51"/>
      <c r="AA116" s="30">
        <v>2100</v>
      </c>
      <c r="AB116" s="47">
        <f>4-AB102</f>
        <v>1.8092162160641729</v>
      </c>
      <c r="AC116" s="49">
        <f>4-AC102</f>
        <v>2.7834095631756504</v>
      </c>
      <c r="AD116" s="51" t="s">
        <v>58</v>
      </c>
      <c r="AE116" s="51"/>
      <c r="AF116" s="51"/>
      <c r="AI116" s="30">
        <v>2100</v>
      </c>
      <c r="AJ116" s="47">
        <f>4-AJ102</f>
        <v>1.6917976373593406</v>
      </c>
      <c r="AK116" s="49">
        <f>4-AK102</f>
        <v>2.6027655959374467</v>
      </c>
      <c r="AL116" s="51" t="s">
        <v>58</v>
      </c>
      <c r="AM116" s="51"/>
      <c r="AN116" s="51"/>
      <c r="AR116" s="30">
        <v>2100</v>
      </c>
      <c r="AS116" s="47">
        <f>4.5-AS102</f>
        <v>1.9588000000000001</v>
      </c>
      <c r="AT116" s="49">
        <f>4.5-AT102</f>
        <v>3.013472243848839</v>
      </c>
      <c r="AU116" s="51" t="s">
        <v>58</v>
      </c>
      <c r="AV116" s="51"/>
      <c r="AW116" s="51"/>
      <c r="BC116" s="30">
        <v>2180</v>
      </c>
      <c r="BD116" s="45">
        <f>$BB354</f>
        <v>6.0819990071955301</v>
      </c>
      <c r="BE116" s="47">
        <f>BD116-BE110</f>
        <v>0.17221808731533805</v>
      </c>
      <c r="BF116" s="49">
        <f>BD116-BG110</f>
        <v>0.26495090356205875</v>
      </c>
      <c r="BG116" s="51" t="s">
        <v>58</v>
      </c>
      <c r="BH116" s="51"/>
      <c r="BI116" s="51"/>
      <c r="CY116" s="51"/>
      <c r="DC116" s="30">
        <v>2100</v>
      </c>
      <c r="DD116" s="47">
        <f>6.5-DE102</f>
        <v>4.16014734886945</v>
      </c>
      <c r="DE116" s="49">
        <f>6.5-DG102</f>
        <v>5.323303613645308</v>
      </c>
      <c r="DF116" s="51" t="s">
        <v>58</v>
      </c>
      <c r="DG116" s="51"/>
      <c r="DH116" s="51"/>
      <c r="DI116" s="51"/>
      <c r="DJ116" s="51"/>
      <c r="DM116" s="30">
        <v>2180</v>
      </c>
      <c r="DN116" s="47">
        <f>6.5-DN110</f>
        <v>-0.46457061286503354</v>
      </c>
      <c r="DO116" s="49">
        <f>6.5-DO110</f>
        <v>0.17681233144541952</v>
      </c>
      <c r="DP116" s="51" t="s">
        <v>58</v>
      </c>
      <c r="DQ116" s="51"/>
      <c r="DR116" s="51"/>
      <c r="DV116" s="30">
        <v>2100</v>
      </c>
      <c r="DW116" s="47">
        <f>4.5-DW102</f>
        <v>1.9196031601191281</v>
      </c>
      <c r="DX116" s="49">
        <f>4.5-DX102</f>
        <v>2.9532356309525052</v>
      </c>
      <c r="DY116" s="51" t="s">
        <v>58</v>
      </c>
      <c r="DZ116" s="51"/>
      <c r="EA116" s="51"/>
      <c r="EE116" s="30">
        <v>2180</v>
      </c>
      <c r="EF116" s="47">
        <f>4.5-EF110</f>
        <v>8.820034740333238E-2</v>
      </c>
      <c r="EG116" s="49">
        <f>4.5-EG110</f>
        <v>0.13569284215897248</v>
      </c>
      <c r="EH116" s="51" t="s">
        <v>58</v>
      </c>
      <c r="EI116" s="51"/>
      <c r="EJ116" s="51"/>
      <c r="EM116" s="30"/>
      <c r="EN116" s="47"/>
      <c r="EO116" s="49"/>
      <c r="EP116" s="51"/>
      <c r="EQ116" s="51"/>
      <c r="ER116" s="51"/>
    </row>
    <row r="117" spans="1:150" x14ac:dyDescent="0.35">
      <c r="C117" s="30">
        <v>2200</v>
      </c>
      <c r="D117" s="47">
        <f>4-D112</f>
        <v>1.7322673063554754</v>
      </c>
      <c r="E117" s="49">
        <f>4-E112</f>
        <v>2.6650266251622701</v>
      </c>
      <c r="F117" s="52" t="s">
        <v>55</v>
      </c>
      <c r="G117" s="51"/>
      <c r="H117" s="53">
        <f>1-EXP(-0.032086)</f>
        <v>3.1576705905426605E-2</v>
      </c>
      <c r="K117" s="30">
        <v>2200</v>
      </c>
      <c r="L117" s="47">
        <f>4-L112</f>
        <v>1.6071769749804528</v>
      </c>
      <c r="M117" s="49">
        <f>4-M112</f>
        <v>2.4725799615083885</v>
      </c>
      <c r="N117" s="52" t="s">
        <v>59</v>
      </c>
      <c r="O117" s="51"/>
      <c r="P117" s="53">
        <f>1-EXP(-0.042095)</f>
        <v>4.1221307729906953E-2</v>
      </c>
      <c r="S117" s="30">
        <v>2200</v>
      </c>
      <c r="T117" s="47">
        <f>4-T112</f>
        <v>1.7872777598988843</v>
      </c>
      <c r="U117" s="49">
        <f>4-U112</f>
        <v>2.7496580921521296</v>
      </c>
      <c r="V117" s="52" t="s">
        <v>60</v>
      </c>
      <c r="W117" s="51"/>
      <c r="X117" s="53">
        <f>1-EXP(-0.031516)</f>
        <v>3.1024547277533343E-2</v>
      </c>
      <c r="AA117" s="30">
        <v>2200</v>
      </c>
      <c r="AB117" s="47">
        <f>4-AB112</f>
        <v>1.7006627005421291</v>
      </c>
      <c r="AC117" s="49">
        <f>4-AC112</f>
        <v>2.6164041546801986</v>
      </c>
      <c r="AD117" s="52" t="s">
        <v>61</v>
      </c>
      <c r="AE117" s="51"/>
      <c r="AF117" s="53">
        <f>1-EXP(-0.061875)</f>
        <v>5.9999620504921136E-2</v>
      </c>
      <c r="AI117" s="30">
        <v>2200</v>
      </c>
      <c r="AJ117" s="47">
        <f>4-AJ112</f>
        <v>1.6516170085400379</v>
      </c>
      <c r="AK117" s="49">
        <f>4-AK112</f>
        <v>2.5409492439077512</v>
      </c>
      <c r="AL117" s="52" t="s">
        <v>62</v>
      </c>
      <c r="AM117" s="51"/>
      <c r="AN117" s="53">
        <f>1-EXP(-0.024037)</f>
        <v>2.3750412145092437E-2</v>
      </c>
      <c r="AR117" s="30">
        <v>2200</v>
      </c>
      <c r="AS117" s="47">
        <f>4.5-AS112</f>
        <v>1.8927999999999998</v>
      </c>
      <c r="AT117" s="49">
        <f>4.5-AT112</f>
        <v>2.9120110970797954</v>
      </c>
      <c r="AU117" s="52" t="s">
        <v>71</v>
      </c>
      <c r="AV117" s="51"/>
      <c r="AW117" s="53">
        <f>1-EXP(-0.034249)</f>
        <v>3.3669141705435002E-2</v>
      </c>
      <c r="BC117" s="30">
        <v>2200</v>
      </c>
      <c r="BD117" s="45">
        <f>$BB374</f>
        <v>6.104268138291296</v>
      </c>
      <c r="BE117" s="47">
        <f>BD117-BE112</f>
        <v>9.531164270128123E-2</v>
      </c>
      <c r="BF117" s="49">
        <f>BD117-BG112</f>
        <v>0.1466332964635102</v>
      </c>
      <c r="BG117" s="52" t="s">
        <v>73</v>
      </c>
      <c r="BH117" s="51"/>
      <c r="BI117" s="53">
        <f>1-EXP(-0.700942)</f>
        <v>0.50388225930796726</v>
      </c>
      <c r="CY117" s="53"/>
      <c r="DC117" s="30">
        <v>2200</v>
      </c>
      <c r="DD117" s="47">
        <f>6.5-DE112</f>
        <v>4.0967384805996527</v>
      </c>
      <c r="DE117" s="49">
        <f>6.5-DG112</f>
        <v>5.2257515086148505</v>
      </c>
      <c r="DF117" s="52" t="s">
        <v>75</v>
      </c>
      <c r="DG117" s="51"/>
      <c r="DH117" s="53">
        <f>1-EXP(-0.015359)</f>
        <v>1.5241652109744819E-2</v>
      </c>
      <c r="DI117" s="53"/>
      <c r="DJ117" s="53"/>
      <c r="DM117" s="30">
        <v>2200</v>
      </c>
      <c r="DN117" s="47">
        <f>6.5-DN112</f>
        <v>-0.81393196892594499</v>
      </c>
      <c r="DO117" s="49">
        <f>6.5-DO112</f>
        <v>-0.32131807321175287</v>
      </c>
      <c r="DP117" s="52" t="s">
        <v>79</v>
      </c>
      <c r="DQ117" s="51"/>
      <c r="DR117" s="53">
        <f>1-EXP(-0.308873)</f>
        <v>0.26572598309489182</v>
      </c>
      <c r="DV117" s="30">
        <v>2200</v>
      </c>
      <c r="DW117" s="47">
        <f>4.5-DW112</f>
        <v>1.7930692147768839</v>
      </c>
      <c r="DX117" s="49">
        <f>4.5-DX112</f>
        <v>2.7585680227336673</v>
      </c>
      <c r="DY117" s="52" t="s">
        <v>71</v>
      </c>
      <c r="DZ117" s="51"/>
      <c r="EA117" s="53">
        <f>1-EXP(-0.034249)</f>
        <v>3.3669141705435002E-2</v>
      </c>
      <c r="EE117" s="30">
        <v>2200</v>
      </c>
      <c r="EF117" s="47">
        <f>4.5-EF112</f>
        <v>4.4167492058112323E-2</v>
      </c>
      <c r="EG117" s="49">
        <f>4.5-EG112</f>
        <v>6.794998778171113E-2</v>
      </c>
      <c r="EH117" s="52" t="s">
        <v>73</v>
      </c>
      <c r="EI117" s="51"/>
      <c r="EJ117" s="53">
        <f>1-EXP(-0.700942)</f>
        <v>0.50388225930796726</v>
      </c>
      <c r="EM117" s="30"/>
      <c r="EN117" s="47"/>
      <c r="EO117" s="49"/>
      <c r="EP117" s="52"/>
      <c r="EQ117" s="51"/>
      <c r="ER117" s="53"/>
    </row>
    <row r="118" spans="1:150" x14ac:dyDescent="0.35">
      <c r="A118" s="46" t="s">
        <v>207</v>
      </c>
      <c r="C118" s="27"/>
      <c r="D118" s="48">
        <f>(D116-D117)/D116</f>
        <v>3.1577182645166624E-2</v>
      </c>
      <c r="E118" s="50">
        <f>(E116-E117)/E116</f>
        <v>3.1577182645166457E-2</v>
      </c>
      <c r="F118" s="54" t="s">
        <v>57</v>
      </c>
      <c r="G118" s="51"/>
      <c r="H118" s="53"/>
      <c r="I118" s="46" t="s">
        <v>208</v>
      </c>
      <c r="K118" s="27"/>
      <c r="L118" s="48">
        <f>(L116-L117)/L116</f>
        <v>4.1220582090114061E-2</v>
      </c>
      <c r="M118" s="50">
        <f>(M116-M117)/M116</f>
        <v>4.1220582090113873E-2</v>
      </c>
      <c r="N118" s="52" t="s">
        <v>57</v>
      </c>
      <c r="O118" s="51"/>
      <c r="P118" s="53"/>
      <c r="Q118" s="46" t="s">
        <v>225</v>
      </c>
      <c r="S118" s="27"/>
      <c r="T118" s="48">
        <f>(T116-T117)/T116</f>
        <v>3.1025154498145874E-2</v>
      </c>
      <c r="U118" s="50">
        <f>(U116-U117)/U116</f>
        <v>3.1025154498145899E-2</v>
      </c>
      <c r="V118" s="52" t="s">
        <v>57</v>
      </c>
      <c r="W118" s="51"/>
      <c r="X118" s="53"/>
      <c r="Y118" s="6" t="s">
        <v>226</v>
      </c>
      <c r="AA118" s="27"/>
      <c r="AB118" s="48">
        <f>(AB116-AB117)/AB116</f>
        <v>6.0000299885767466E-2</v>
      </c>
      <c r="AC118" s="50">
        <f>(AC116-AC117)/AC116</f>
        <v>6.0000299885767362E-2</v>
      </c>
      <c r="AD118" s="52" t="s">
        <v>57</v>
      </c>
      <c r="AE118" s="51"/>
      <c r="AF118" s="53"/>
      <c r="AG118" s="6" t="s">
        <v>227</v>
      </c>
      <c r="AI118" s="27"/>
      <c r="AJ118" s="48">
        <f>(AJ116-AJ117)/AJ116</f>
        <v>2.3750257082767342E-2</v>
      </c>
      <c r="AK118" s="50">
        <f>(AK116-AK117)/AK116</f>
        <v>2.375025708276695E-2</v>
      </c>
      <c r="AL118" s="52" t="s">
        <v>57</v>
      </c>
      <c r="AM118" s="51"/>
      <c r="AN118" s="53"/>
      <c r="AP118" s="6" t="s">
        <v>228</v>
      </c>
      <c r="AR118" s="27"/>
      <c r="AS118" s="48">
        <f>(AS116-AS117)/AS116</f>
        <v>3.3694098427608885E-2</v>
      </c>
      <c r="AT118" s="50">
        <f>(AT116-AT117)/AT116</f>
        <v>3.3669182444320891E-2</v>
      </c>
      <c r="AU118" s="52" t="s">
        <v>57</v>
      </c>
      <c r="AV118" s="51"/>
      <c r="AW118" s="53"/>
      <c r="AX118" s="6"/>
      <c r="AZ118" s="6" t="s">
        <v>229</v>
      </c>
      <c r="BC118" s="27"/>
      <c r="BE118" s="58">
        <f>(BE116-BE117)/BE116</f>
        <v>0.44656427099459139</v>
      </c>
      <c r="BF118" s="60">
        <f>(BF116-BF117)/BF116</f>
        <v>0.44656427099458951</v>
      </c>
      <c r="BG118" s="52" t="s">
        <v>57</v>
      </c>
      <c r="BH118" s="51"/>
      <c r="BI118" s="53"/>
      <c r="CY118" s="53"/>
      <c r="DA118" s="6" t="s">
        <v>230</v>
      </c>
      <c r="DC118" s="27"/>
      <c r="DD118" s="48">
        <f>(DD116-DD117)/DD116</f>
        <v>1.524197653408337E-2</v>
      </c>
      <c r="DE118" s="50">
        <f>(DE116-DE117)/DE116</f>
        <v>1.8325482089806163E-2</v>
      </c>
      <c r="DF118" s="52" t="s">
        <v>76</v>
      </c>
      <c r="DG118" s="51"/>
      <c r="DH118" s="53">
        <f>1-EXP(-0.018495)</f>
        <v>1.8325017045564662E-2</v>
      </c>
      <c r="DI118" s="53"/>
      <c r="DJ118" s="53"/>
      <c r="DK118" s="6" t="s">
        <v>231</v>
      </c>
      <c r="DM118" s="27"/>
      <c r="DN118" s="48">
        <f>(DN116-DN117)/DN116</f>
        <v>-0.75200915939641555</v>
      </c>
      <c r="DO118" s="50">
        <f>(DO116-DO117)/DO116</f>
        <v>2.8172831644999889</v>
      </c>
      <c r="DP118" s="52"/>
      <c r="DQ118" s="51"/>
      <c r="DR118" s="53"/>
      <c r="DT118" s="6" t="s">
        <v>234</v>
      </c>
      <c r="DV118" s="27"/>
      <c r="DW118" s="48">
        <f>(DW116-DW117)/DW116</f>
        <v>6.5916720690536751E-2</v>
      </c>
      <c r="DX118" s="50">
        <f>(DX116-DX117)/DX116</f>
        <v>6.5916720690536931E-2</v>
      </c>
      <c r="DY118" s="52" t="s">
        <v>57</v>
      </c>
      <c r="DZ118" s="51"/>
      <c r="EA118" s="53"/>
      <c r="EC118" s="6" t="s">
        <v>235</v>
      </c>
      <c r="EE118" s="27"/>
      <c r="EF118" s="48">
        <f>(EF116-EF117)/EF116</f>
        <v>0.49923675633454945</v>
      </c>
      <c r="EG118" s="50">
        <f>(EG116-EG117)/EG116</f>
        <v>0.49923675633454895</v>
      </c>
      <c r="EH118" s="52" t="s">
        <v>57</v>
      </c>
      <c r="EI118" s="51"/>
      <c r="EJ118" s="53"/>
      <c r="EK118" s="6"/>
      <c r="EM118" s="27"/>
      <c r="EN118" s="48"/>
      <c r="EO118" s="50"/>
      <c r="EP118" s="52"/>
      <c r="EQ118" s="51"/>
      <c r="ER118" s="53"/>
      <c r="ES118" s="6"/>
    </row>
    <row r="119" spans="1:150" x14ac:dyDescent="0.35">
      <c r="A119" s="29" t="s">
        <v>209</v>
      </c>
      <c r="C119" s="27"/>
      <c r="I119" s="29" t="s">
        <v>210</v>
      </c>
      <c r="K119" s="27"/>
      <c r="Q119" s="29" t="s">
        <v>211</v>
      </c>
      <c r="S119" s="27"/>
      <c r="Y119" s="29" t="s">
        <v>213</v>
      </c>
      <c r="AA119" s="27"/>
      <c r="AG119" s="29" t="s">
        <v>212</v>
      </c>
      <c r="AI119" s="27"/>
      <c r="AP119" s="29" t="s">
        <v>214</v>
      </c>
      <c r="AR119" s="27"/>
      <c r="AX119" s="55"/>
      <c r="AZ119" s="55" t="s">
        <v>218</v>
      </c>
      <c r="BC119" s="27"/>
      <c r="DA119" s="55" t="s">
        <v>221</v>
      </c>
      <c r="DC119" s="27"/>
      <c r="DE119" s="56" t="s">
        <v>222</v>
      </c>
      <c r="DK119" s="55" t="s">
        <v>232</v>
      </c>
      <c r="DM119" s="27"/>
      <c r="DO119" s="56"/>
      <c r="DT119" s="29" t="s">
        <v>233</v>
      </c>
      <c r="DV119" s="27"/>
      <c r="EC119" s="55" t="s">
        <v>236</v>
      </c>
      <c r="EE119" s="27"/>
      <c r="EK119" s="29"/>
      <c r="EM119" s="27"/>
      <c r="ES119" s="55"/>
    </row>
    <row r="120" spans="1:150" x14ac:dyDescent="0.35">
      <c r="B120" s="45" t="s">
        <v>85</v>
      </c>
      <c r="G120" s="57">
        <f>100*0.69315/0.032086</f>
        <v>2160.2879760643268</v>
      </c>
      <c r="H120" s="58" t="s">
        <v>56</v>
      </c>
      <c r="J120" s="45" t="s">
        <v>84</v>
      </c>
      <c r="O120" s="57">
        <f>100*0.69315/0.042095</f>
        <v>1646.6326167003206</v>
      </c>
      <c r="P120" s="58" t="s">
        <v>56</v>
      </c>
      <c r="R120" s="45" t="s">
        <v>83</v>
      </c>
      <c r="W120" s="57">
        <f>100*0.69315/0.031516</f>
        <v>2199.3590557177304</v>
      </c>
      <c r="X120" s="58" t="s">
        <v>56</v>
      </c>
      <c r="Z120" s="45" t="s">
        <v>82</v>
      </c>
      <c r="AE120" s="57">
        <f>100*0.69315/0.061875</f>
        <v>1120.2424242424242</v>
      </c>
      <c r="AF120" s="58" t="s">
        <v>56</v>
      </c>
      <c r="AH120" s="45" t="s">
        <v>81</v>
      </c>
      <c r="AM120" s="57">
        <f>100*0.69315/0.024037</f>
        <v>2883.6793277031243</v>
      </c>
      <c r="AN120" s="58" t="s">
        <v>56</v>
      </c>
      <c r="AQ120" s="45" t="s">
        <v>80</v>
      </c>
      <c r="AV120" s="57">
        <f>100*0.69315/0.034249</f>
        <v>2023.8547110864549</v>
      </c>
      <c r="AW120" s="58" t="s">
        <v>56</v>
      </c>
      <c r="BA120" s="45" t="s">
        <v>219</v>
      </c>
      <c r="BG120" s="57">
        <f>20*0.69315/0.5916</f>
        <v>23.433062880324545</v>
      </c>
      <c r="BH120" s="58" t="s">
        <v>56</v>
      </c>
      <c r="CY120" s="58"/>
      <c r="DA120" s="89" t="s">
        <v>223</v>
      </c>
      <c r="DF120" s="57">
        <f>100*0.69315/0.015359</f>
        <v>4512.989126896282</v>
      </c>
      <c r="DG120" s="58" t="s">
        <v>56</v>
      </c>
      <c r="DK120" s="45" t="s">
        <v>97</v>
      </c>
      <c r="DQ120" s="57">
        <f>20*0.69315/0.308873</f>
        <v>44.88252453273676</v>
      </c>
      <c r="DR120" s="58" t="s">
        <v>56</v>
      </c>
      <c r="DU120" s="45" t="s">
        <v>105</v>
      </c>
      <c r="DZ120" s="57">
        <f>100*0.69315/0.06819</f>
        <v>1016.4980202375715</v>
      </c>
      <c r="EA120" s="58" t="s">
        <v>56</v>
      </c>
      <c r="ED120" s="45" t="s">
        <v>106</v>
      </c>
      <c r="EI120" s="57">
        <f>20*0.69315/0.700492</f>
        <v>19.790375907219499</v>
      </c>
      <c r="EJ120" s="58" t="s">
        <v>56</v>
      </c>
      <c r="EL120" s="45"/>
      <c r="EQ120" s="57"/>
      <c r="ER120" s="58"/>
      <c r="ET120" s="45"/>
    </row>
    <row r="121" spans="1:150" x14ac:dyDescent="0.35">
      <c r="AZ121" s="27" t="s">
        <v>220</v>
      </c>
      <c r="DA121" s="89" t="s">
        <v>224</v>
      </c>
      <c r="DF121" s="59">
        <f>100*0.69315/0.018495</f>
        <v>3747.7696674776962</v>
      </c>
      <c r="DG121" s="60" t="s">
        <v>56</v>
      </c>
      <c r="DK121" s="45"/>
      <c r="DQ121" s="59"/>
      <c r="DR121" s="60"/>
    </row>
    <row r="122" spans="1:150" ht="15.5" x14ac:dyDescent="0.35">
      <c r="AP122" s="61" t="s">
        <v>92</v>
      </c>
      <c r="AZ122" s="61" t="s">
        <v>92</v>
      </c>
      <c r="BM122" s="61" t="s">
        <v>92</v>
      </c>
      <c r="CA122" s="61" t="s">
        <v>92</v>
      </c>
      <c r="DA122" s="45"/>
      <c r="DG122" s="59"/>
      <c r="DH122" s="60"/>
      <c r="DI122" s="60"/>
      <c r="DJ122" s="60"/>
      <c r="DK122" s="61" t="s">
        <v>92</v>
      </c>
      <c r="DT122" s="61" t="s">
        <v>92</v>
      </c>
      <c r="EC122" s="61" t="s">
        <v>92</v>
      </c>
    </row>
    <row r="123" spans="1:150" ht="15.5" x14ac:dyDescent="0.35">
      <c r="A123" s="61" t="s">
        <v>92</v>
      </c>
      <c r="I123" s="61" t="s">
        <v>92</v>
      </c>
      <c r="Q123" s="61" t="s">
        <v>92</v>
      </c>
      <c r="Y123" s="61" t="s">
        <v>92</v>
      </c>
      <c r="AG123" s="61" t="s">
        <v>92</v>
      </c>
      <c r="DA123" s="61" t="s">
        <v>92</v>
      </c>
    </row>
    <row r="124" spans="1:150" ht="15.5" x14ac:dyDescent="0.35">
      <c r="B124" s="18"/>
      <c r="C124" s="18"/>
      <c r="D124" s="6"/>
      <c r="E124" s="6"/>
      <c r="F124" s="6"/>
      <c r="G124" s="6"/>
      <c r="H124" s="6"/>
      <c r="I124" s="19"/>
      <c r="J124" s="6"/>
      <c r="K124" s="6"/>
      <c r="L124" s="14"/>
      <c r="M124" s="6"/>
      <c r="N124" s="6"/>
      <c r="O124" s="6"/>
      <c r="AP124" s="3" t="s">
        <v>185</v>
      </c>
      <c r="AX124" s="3"/>
      <c r="AZ124" s="3" t="s">
        <v>184</v>
      </c>
      <c r="BM124" s="3" t="s">
        <v>182</v>
      </c>
      <c r="CA124" s="3" t="s">
        <v>183</v>
      </c>
      <c r="DA124" s="3" t="s">
        <v>36</v>
      </c>
      <c r="DK124" s="3" t="s">
        <v>41</v>
      </c>
      <c r="DT124" s="3" t="s">
        <v>103</v>
      </c>
      <c r="EC124" s="3" t="s">
        <v>104</v>
      </c>
      <c r="EK124" s="3"/>
      <c r="ES124" s="3"/>
    </row>
    <row r="125" spans="1:150" ht="15.5" x14ac:dyDescent="0.35">
      <c r="A125" s="3" t="s">
        <v>28</v>
      </c>
      <c r="B125" s="6"/>
      <c r="C125" s="6"/>
      <c r="D125" s="6"/>
      <c r="E125" s="6"/>
      <c r="F125" s="6"/>
      <c r="G125" s="14"/>
      <c r="H125" s="6"/>
      <c r="I125" s="3" t="s">
        <v>31</v>
      </c>
      <c r="Q125" s="3" t="s">
        <v>32</v>
      </c>
      <c r="Y125" s="3" t="s">
        <v>33</v>
      </c>
      <c r="AG125" s="3" t="s">
        <v>34</v>
      </c>
      <c r="AP125" t="s">
        <v>186</v>
      </c>
      <c r="AZ125" s="1" t="s">
        <v>250</v>
      </c>
      <c r="BM125" s="1" t="s">
        <v>250</v>
      </c>
      <c r="CA125" s="1" t="s">
        <v>251</v>
      </c>
      <c r="DA125" t="s">
        <v>326</v>
      </c>
      <c r="DK125" t="s">
        <v>42</v>
      </c>
      <c r="EC125" t="s">
        <v>37</v>
      </c>
    </row>
    <row r="126" spans="1:150" x14ac:dyDescent="0.35">
      <c r="A126" s="5" t="s">
        <v>27</v>
      </c>
      <c r="B126" s="27"/>
      <c r="C126" s="6"/>
      <c r="D126" s="6"/>
      <c r="E126" s="6"/>
      <c r="I126" s="5" t="s">
        <v>27</v>
      </c>
      <c r="J126" s="27"/>
      <c r="K126" s="6"/>
      <c r="L126" s="6"/>
      <c r="M126" s="6"/>
      <c r="Q126" s="5" t="s">
        <v>27</v>
      </c>
      <c r="R126" s="27"/>
      <c r="S126" s="6"/>
      <c r="T126" s="6"/>
      <c r="U126" s="6"/>
      <c r="Y126" s="5" t="s">
        <v>27</v>
      </c>
      <c r="Z126" s="27"/>
      <c r="AA126" s="6"/>
      <c r="AB126" s="6"/>
      <c r="AC126" s="6"/>
      <c r="AG126" s="5" t="s">
        <v>27</v>
      </c>
      <c r="AH126" s="27"/>
      <c r="AI126" s="6"/>
      <c r="AJ126" s="6"/>
      <c r="AK126" s="6"/>
      <c r="AP126" s="5" t="s">
        <v>27</v>
      </c>
      <c r="AQ126" s="27"/>
      <c r="AR126" s="6"/>
      <c r="AS126" s="6"/>
      <c r="AT126" s="6"/>
      <c r="AX126" s="5"/>
      <c r="AZ126" s="5" t="s">
        <v>27</v>
      </c>
      <c r="BA126" s="27"/>
      <c r="BC126" s="6"/>
      <c r="BD126" s="6"/>
      <c r="BE126" s="6"/>
      <c r="BM126" s="5" t="s">
        <v>27</v>
      </c>
      <c r="BN126" s="27"/>
      <c r="BP126" s="6"/>
      <c r="BQ126" s="6"/>
      <c r="BR126" s="6"/>
      <c r="CA126" s="5" t="s">
        <v>27</v>
      </c>
      <c r="CB126" s="27"/>
      <c r="CD126" s="6"/>
      <c r="CE126" s="6"/>
      <c r="CF126" s="6"/>
      <c r="DA126" s="5" t="s">
        <v>27</v>
      </c>
      <c r="DB126" s="27"/>
      <c r="DC126" s="6"/>
      <c r="DD126" s="6"/>
      <c r="DE126" s="6"/>
      <c r="DK126" s="5" t="s">
        <v>27</v>
      </c>
      <c r="DL126" s="27"/>
      <c r="DM126" s="6"/>
      <c r="DN126" s="6"/>
      <c r="DO126" s="6"/>
      <c r="DT126" s="5" t="s">
        <v>27</v>
      </c>
      <c r="DU126" s="27"/>
      <c r="DV126" s="6"/>
      <c r="DW126" s="6"/>
      <c r="DX126" s="6"/>
      <c r="EC126" s="5" t="s">
        <v>27</v>
      </c>
      <c r="ED126" s="27"/>
      <c r="EE126" s="6"/>
      <c r="EF126" s="6"/>
      <c r="EG126" s="6"/>
      <c r="EK126" s="5"/>
      <c r="EL126" s="27"/>
      <c r="EM126" s="6"/>
      <c r="EN126" s="6"/>
      <c r="EO126" s="6"/>
      <c r="ES126" s="5"/>
      <c r="ET126" s="27"/>
    </row>
    <row r="127" spans="1:150" x14ac:dyDescent="0.35">
      <c r="A127" s="30" t="s">
        <v>26</v>
      </c>
      <c r="B127" s="6"/>
      <c r="C127" s="6"/>
      <c r="D127" s="6"/>
      <c r="G127" s="35">
        <v>1950</v>
      </c>
      <c r="I127" s="30" t="s">
        <v>26</v>
      </c>
      <c r="J127" s="6"/>
      <c r="K127" s="6"/>
      <c r="L127" s="6"/>
      <c r="O127" s="35">
        <v>1950</v>
      </c>
      <c r="Q127" s="30" t="s">
        <v>26</v>
      </c>
      <c r="R127" s="6"/>
      <c r="S127" s="6"/>
      <c r="T127" s="6"/>
      <c r="W127" s="35">
        <v>1950</v>
      </c>
      <c r="Y127" s="30" t="s">
        <v>26</v>
      </c>
      <c r="Z127" s="6"/>
      <c r="AA127" s="6"/>
      <c r="AB127" s="6"/>
      <c r="AE127" s="35">
        <v>1950</v>
      </c>
      <c r="AG127" s="30" t="s">
        <v>26</v>
      </c>
      <c r="AH127" s="6"/>
      <c r="AI127" s="6"/>
      <c r="AJ127" s="6"/>
      <c r="AM127" s="35">
        <v>1950</v>
      </c>
      <c r="AP127" s="30" t="s">
        <v>26</v>
      </c>
      <c r="AQ127" s="6"/>
      <c r="AR127" s="6"/>
      <c r="AS127" s="6"/>
      <c r="AV127" s="35">
        <v>1970</v>
      </c>
      <c r="AX127" s="30"/>
      <c r="AZ127" s="30" t="s">
        <v>26</v>
      </c>
      <c r="BA127" s="6"/>
      <c r="BC127" s="6"/>
      <c r="BD127" s="6"/>
      <c r="BG127" s="35">
        <v>1970</v>
      </c>
      <c r="BM127" s="30" t="s">
        <v>26</v>
      </c>
      <c r="BN127" s="6"/>
      <c r="BP127" s="6"/>
      <c r="BQ127" s="6"/>
      <c r="BT127" s="35">
        <v>1970</v>
      </c>
      <c r="CA127" s="30" t="s">
        <v>26</v>
      </c>
      <c r="CB127" s="6"/>
      <c r="CD127" s="6"/>
      <c r="CE127" s="6"/>
      <c r="CH127" s="35">
        <v>1970</v>
      </c>
      <c r="DA127" s="30" t="s">
        <v>26</v>
      </c>
      <c r="DB127" s="6"/>
      <c r="DC127" s="6"/>
      <c r="DD127" s="6"/>
      <c r="DG127" s="35">
        <v>1970</v>
      </c>
      <c r="DK127" s="30" t="s">
        <v>26</v>
      </c>
      <c r="DL127" s="6"/>
      <c r="DM127" s="6"/>
      <c r="DN127" s="6"/>
      <c r="DQ127" s="35">
        <v>1970</v>
      </c>
      <c r="DT127" s="30" t="s">
        <v>26</v>
      </c>
      <c r="DU127" s="6"/>
      <c r="DV127" s="6"/>
      <c r="DW127" s="6"/>
      <c r="DZ127" s="35">
        <v>1970</v>
      </c>
      <c r="EC127" s="30" t="s">
        <v>26</v>
      </c>
      <c r="ED127" s="6"/>
      <c r="EE127" s="6"/>
      <c r="EF127" s="6"/>
      <c r="EI127" s="35">
        <v>1970</v>
      </c>
      <c r="EK127" s="30"/>
      <c r="EL127" s="6"/>
      <c r="EM127" s="6"/>
      <c r="EN127" s="6"/>
      <c r="EQ127" s="35"/>
      <c r="ES127" s="30"/>
      <c r="ET127" s="6"/>
    </row>
    <row r="128" spans="1:150" x14ac:dyDescent="0.35">
      <c r="A128" s="30" t="s">
        <v>29</v>
      </c>
      <c r="B128" s="27"/>
      <c r="C128" s="27"/>
      <c r="D128" s="27"/>
      <c r="G128" s="5">
        <v>3.9705999999999998E-2</v>
      </c>
      <c r="H128" s="1"/>
      <c r="I128" s="30" t="s">
        <v>29</v>
      </c>
      <c r="J128" s="27"/>
      <c r="K128" s="27"/>
      <c r="L128" s="27"/>
      <c r="O128" s="5">
        <v>3.9705999999999998E-2</v>
      </c>
      <c r="Q128" s="30" t="s">
        <v>29</v>
      </c>
      <c r="R128" s="27"/>
      <c r="S128" s="27"/>
      <c r="T128" s="27"/>
      <c r="W128" s="5">
        <v>3.9705999999999998E-2</v>
      </c>
      <c r="Y128" s="30" t="s">
        <v>29</v>
      </c>
      <c r="Z128" s="27"/>
      <c r="AA128" s="27"/>
      <c r="AB128" s="27"/>
      <c r="AE128" s="5">
        <v>3.9705999999999998E-2</v>
      </c>
      <c r="AG128" s="30" t="s">
        <v>29</v>
      </c>
      <c r="AH128" s="27"/>
      <c r="AI128" s="27"/>
      <c r="AJ128" s="27"/>
      <c r="AM128" s="5">
        <v>3.9705999999999998E-2</v>
      </c>
      <c r="AP128" s="30" t="s">
        <v>29</v>
      </c>
      <c r="AQ128" s="27"/>
      <c r="AR128" s="27"/>
      <c r="AS128" s="27"/>
      <c r="AV128" s="5">
        <v>5.6250000000000001E-2</v>
      </c>
      <c r="AX128" s="30"/>
      <c r="AZ128" s="30" t="s">
        <v>29</v>
      </c>
      <c r="BA128" s="27"/>
      <c r="BC128" s="27"/>
      <c r="BD128" s="27"/>
      <c r="BG128" s="5">
        <v>5.6250000000000001E-2</v>
      </c>
      <c r="BM128" s="30" t="s">
        <v>29</v>
      </c>
      <c r="BN128" s="27"/>
      <c r="BP128" s="27"/>
      <c r="BQ128" s="27"/>
      <c r="BT128" s="5">
        <v>5.6250000000000001E-2</v>
      </c>
      <c r="CA128" s="30" t="s">
        <v>29</v>
      </c>
      <c r="CB128" s="27"/>
      <c r="CD128" s="27"/>
      <c r="CE128" s="27"/>
      <c r="CH128" s="5">
        <v>5.6250000000000001E-2</v>
      </c>
      <c r="DA128" s="30" t="s">
        <v>29</v>
      </c>
      <c r="DB128" s="27"/>
      <c r="DC128" s="27"/>
      <c r="DD128" s="27"/>
      <c r="DG128" s="5">
        <v>5.6250000000000001E-2</v>
      </c>
      <c r="DK128" s="30" t="s">
        <v>29</v>
      </c>
      <c r="DL128" s="27"/>
      <c r="DM128" s="27"/>
      <c r="DN128" s="27"/>
      <c r="DQ128" s="5">
        <v>5.6250000000000001E-2</v>
      </c>
      <c r="DT128" s="30" t="s">
        <v>29</v>
      </c>
      <c r="DU128" s="27"/>
      <c r="DV128" s="27"/>
      <c r="DW128" s="27"/>
      <c r="DZ128" s="5">
        <v>5.6250000000000001E-2</v>
      </c>
      <c r="EC128" s="30" t="s">
        <v>29</v>
      </c>
      <c r="ED128" s="27"/>
      <c r="EE128" s="27"/>
      <c r="EF128" s="27"/>
      <c r="EI128" s="5">
        <v>5.6250000000000001E-2</v>
      </c>
      <c r="EK128" s="30"/>
      <c r="EL128" s="27"/>
      <c r="EM128" s="27"/>
      <c r="EN128" s="27"/>
      <c r="EQ128" s="5"/>
      <c r="ES128" s="30"/>
      <c r="ET128" s="27"/>
    </row>
    <row r="129" spans="1:150" x14ac:dyDescent="0.35">
      <c r="A129" t="s">
        <v>99</v>
      </c>
      <c r="C129" s="6"/>
      <c r="D129" s="6"/>
      <c r="G129" s="35">
        <v>7.0000000000000007E-2</v>
      </c>
      <c r="I129" t="s">
        <v>99</v>
      </c>
      <c r="J129" s="6"/>
      <c r="K129" s="6"/>
      <c r="L129" s="6"/>
      <c r="O129" s="35">
        <v>3.5000000000000003E-2</v>
      </c>
      <c r="Q129" t="s">
        <v>99</v>
      </c>
      <c r="R129" s="6"/>
      <c r="S129" s="6"/>
      <c r="T129" s="6"/>
      <c r="W129" s="35">
        <v>0.14000000000000001</v>
      </c>
      <c r="Y129" t="s">
        <v>99</v>
      </c>
      <c r="Z129" s="6"/>
      <c r="AA129" s="6"/>
      <c r="AB129" s="6"/>
      <c r="AE129" s="35">
        <v>0.14000000000000001</v>
      </c>
      <c r="AG129" t="s">
        <v>99</v>
      </c>
      <c r="AH129" s="6"/>
      <c r="AI129" s="6"/>
      <c r="AJ129" s="6"/>
      <c r="AM129" s="35">
        <v>3.5000000000000003E-2</v>
      </c>
      <c r="AP129" t="s">
        <v>99</v>
      </c>
      <c r="AQ129" s="6"/>
      <c r="AR129" s="6"/>
      <c r="AS129" s="6"/>
      <c r="AV129" s="35">
        <v>7.0000000000000007E-2</v>
      </c>
      <c r="AZ129" t="s">
        <v>99</v>
      </c>
      <c r="BA129" s="6"/>
      <c r="BC129" s="6"/>
      <c r="BD129" s="6"/>
      <c r="BG129" s="35">
        <v>7.0000000000000007E-2</v>
      </c>
      <c r="BM129" t="s">
        <v>99</v>
      </c>
      <c r="BN129" s="6"/>
      <c r="BP129" s="6"/>
      <c r="BQ129" s="6"/>
      <c r="BT129" s="35">
        <v>7.0000000000000007E-2</v>
      </c>
      <c r="CA129" t="s">
        <v>99</v>
      </c>
      <c r="CB129" s="6"/>
      <c r="CD129" s="6"/>
      <c r="CE129" s="6"/>
      <c r="CH129" s="35">
        <v>7.0000000000000007E-2</v>
      </c>
      <c r="DA129" t="s">
        <v>99</v>
      </c>
      <c r="DB129" s="6"/>
      <c r="DC129" s="6"/>
      <c r="DD129" s="6"/>
      <c r="DG129" s="35">
        <v>7.0000000000000007E-2</v>
      </c>
      <c r="DK129" t="s">
        <v>99</v>
      </c>
      <c r="DL129" s="6"/>
      <c r="DM129" s="6"/>
      <c r="DN129" s="6"/>
      <c r="DQ129" s="35">
        <v>7.0000000000000007E-2</v>
      </c>
      <c r="DT129" t="s">
        <v>99</v>
      </c>
      <c r="DU129" s="6"/>
      <c r="DV129" s="6"/>
      <c r="DW129" s="6"/>
      <c r="DZ129" s="35">
        <v>7.0000000000000007E-2</v>
      </c>
      <c r="EC129" t="s">
        <v>99</v>
      </c>
      <c r="ED129" s="6"/>
      <c r="EE129" s="6"/>
      <c r="EF129" s="6"/>
      <c r="EI129" s="35">
        <v>7.0000000000000007E-2</v>
      </c>
      <c r="EL129" s="6"/>
      <c r="EM129" s="6"/>
      <c r="EN129" s="6"/>
      <c r="EQ129" s="35"/>
      <c r="ET129" s="6"/>
    </row>
    <row r="130" spans="1:150" x14ac:dyDescent="0.35">
      <c r="A130" s="30" t="s">
        <v>100</v>
      </c>
      <c r="C130" s="6"/>
      <c r="D130" s="6"/>
      <c r="G130" s="35">
        <v>3.1375E-2</v>
      </c>
      <c r="I130" s="30" t="s">
        <v>100</v>
      </c>
      <c r="J130" s="6"/>
      <c r="K130" s="6"/>
      <c r="L130" s="6"/>
      <c r="O130" s="35">
        <v>1.9026999999999999E-2</v>
      </c>
      <c r="Q130" s="30" t="s">
        <v>100</v>
      </c>
      <c r="R130" s="6"/>
      <c r="S130" s="6"/>
      <c r="T130" s="6"/>
      <c r="W130" s="35">
        <v>6.0220000000000003E-2</v>
      </c>
      <c r="Y130" s="30" t="s">
        <v>100</v>
      </c>
      <c r="Z130" s="6"/>
      <c r="AA130" s="6"/>
      <c r="AB130" s="6"/>
      <c r="AE130" s="35">
        <v>5.8430000000000003E-2</v>
      </c>
      <c r="AG130" s="30" t="s">
        <v>100</v>
      </c>
      <c r="AH130" s="6"/>
      <c r="AI130" s="6"/>
      <c r="AJ130" s="6"/>
      <c r="AM130" s="35">
        <v>1.9164E-2</v>
      </c>
      <c r="AP130" s="30" t="s">
        <v>100</v>
      </c>
      <c r="AQ130" s="6"/>
      <c r="AR130" s="6"/>
      <c r="AS130" s="6"/>
      <c r="AV130" s="35">
        <v>3.4439999999999998E-2</v>
      </c>
      <c r="AX130" s="30"/>
      <c r="AZ130" s="30" t="s">
        <v>100</v>
      </c>
      <c r="BA130" s="6"/>
      <c r="BC130" s="6"/>
      <c r="BD130" s="6"/>
      <c r="BG130" s="35">
        <v>3.4439999999999998E-2</v>
      </c>
      <c r="BM130" s="30" t="s">
        <v>100</v>
      </c>
      <c r="BN130" s="6"/>
      <c r="BP130" s="6"/>
      <c r="BQ130" s="6"/>
      <c r="BT130" s="35">
        <v>3.4439999999999998E-2</v>
      </c>
      <c r="CA130" s="30" t="s">
        <v>100</v>
      </c>
      <c r="CB130" s="6"/>
      <c r="CD130" s="6"/>
      <c r="CE130" s="6"/>
      <c r="CH130" s="35">
        <v>3.4439999999999998E-2</v>
      </c>
      <c r="DA130" s="30" t="s">
        <v>100</v>
      </c>
      <c r="DB130" s="6"/>
      <c r="DC130" s="6"/>
      <c r="DD130" s="6"/>
      <c r="DG130" s="35">
        <v>1.5325E-2</v>
      </c>
      <c r="DH130" s="2"/>
      <c r="DK130" s="30" t="s">
        <v>100</v>
      </c>
      <c r="DL130" s="6"/>
      <c r="DM130" s="6"/>
      <c r="DN130" s="6"/>
      <c r="DQ130" s="35">
        <v>1.5325E-2</v>
      </c>
      <c r="DT130" s="30" t="s">
        <v>100</v>
      </c>
      <c r="DU130" s="6"/>
      <c r="DV130" s="6"/>
      <c r="DW130" s="6"/>
      <c r="DZ130" s="35">
        <v>3.3989999999999999E-2</v>
      </c>
      <c r="EC130" s="30" t="s">
        <v>100</v>
      </c>
      <c r="ED130" s="6"/>
      <c r="EE130" s="6"/>
      <c r="EF130" s="6"/>
      <c r="EI130" s="35">
        <v>3.3989999999999999E-2</v>
      </c>
      <c r="EK130" s="30"/>
      <c r="EL130" s="6"/>
      <c r="EM130" s="6"/>
      <c r="EN130" s="6"/>
      <c r="EQ130" s="35"/>
      <c r="ES130" s="30"/>
      <c r="ET130" s="6"/>
    </row>
    <row r="131" spans="1:150" x14ac:dyDescent="0.35">
      <c r="A131" s="30" t="s">
        <v>24</v>
      </c>
      <c r="B131" s="6"/>
      <c r="C131" s="6"/>
      <c r="D131" s="6"/>
      <c r="G131" s="35">
        <v>50</v>
      </c>
      <c r="I131" s="30" t="s">
        <v>24</v>
      </c>
      <c r="J131" s="6"/>
      <c r="K131" s="6"/>
      <c r="L131" s="6"/>
      <c r="O131" s="35">
        <v>100</v>
      </c>
      <c r="Q131" s="30" t="s">
        <v>24</v>
      </c>
      <c r="R131" s="6"/>
      <c r="S131" s="6"/>
      <c r="T131" s="6"/>
      <c r="W131" s="35">
        <v>25</v>
      </c>
      <c r="Y131" s="30" t="s">
        <v>24</v>
      </c>
      <c r="Z131" s="6"/>
      <c r="AA131" s="6"/>
      <c r="AB131" s="6"/>
      <c r="AE131" s="35">
        <v>50</v>
      </c>
      <c r="AG131" s="30" t="s">
        <v>24</v>
      </c>
      <c r="AH131" s="6"/>
      <c r="AI131" s="6"/>
      <c r="AJ131" s="6"/>
      <c r="AM131" s="35">
        <v>50</v>
      </c>
      <c r="AP131" s="30" t="s">
        <v>24</v>
      </c>
      <c r="AQ131" s="6"/>
      <c r="AR131" s="6"/>
      <c r="AS131" s="6"/>
      <c r="AV131" s="35">
        <v>50</v>
      </c>
      <c r="AX131" s="30"/>
      <c r="AZ131" s="30" t="s">
        <v>24</v>
      </c>
      <c r="BA131" s="6"/>
      <c r="BC131" s="6"/>
      <c r="BD131" s="6"/>
      <c r="BG131" s="35">
        <v>50</v>
      </c>
      <c r="BM131" s="30" t="s">
        <v>24</v>
      </c>
      <c r="BN131" s="6"/>
      <c r="BP131" s="6"/>
      <c r="BQ131" s="6"/>
      <c r="BT131" s="35">
        <v>50</v>
      </c>
      <c r="CA131" s="30" t="s">
        <v>24</v>
      </c>
      <c r="CB131" s="6"/>
      <c r="CD131" s="6"/>
      <c r="CE131" s="6"/>
      <c r="CH131" s="35">
        <v>50</v>
      </c>
      <c r="DA131" s="30" t="s">
        <v>24</v>
      </c>
      <c r="DB131" s="6"/>
      <c r="DC131" s="6"/>
      <c r="DD131" s="6"/>
      <c r="DG131" s="35">
        <v>50</v>
      </c>
      <c r="DK131" s="30" t="s">
        <v>24</v>
      </c>
      <c r="DL131" s="6"/>
      <c r="DM131" s="6"/>
      <c r="DN131" s="6"/>
      <c r="DQ131" s="35">
        <v>50</v>
      </c>
      <c r="DT131" s="30" t="s">
        <v>24</v>
      </c>
      <c r="DU131" s="6"/>
      <c r="DV131" s="6"/>
      <c r="DW131" s="6"/>
      <c r="DZ131" s="35">
        <v>100</v>
      </c>
      <c r="EC131" s="30" t="s">
        <v>24</v>
      </c>
      <c r="ED131" s="6"/>
      <c r="EE131" s="6"/>
      <c r="EF131" s="6"/>
      <c r="EI131" s="35">
        <v>100</v>
      </c>
      <c r="EK131" s="30"/>
      <c r="EL131" s="6"/>
      <c r="EM131" s="6"/>
      <c r="EN131" s="6"/>
      <c r="EQ131" s="35"/>
      <c r="ES131" s="30"/>
      <c r="ET131" s="6"/>
    </row>
    <row r="132" spans="1:150" x14ac:dyDescent="0.35">
      <c r="A132" s="30" t="s">
        <v>25</v>
      </c>
      <c r="B132" s="6"/>
      <c r="C132" s="6"/>
      <c r="D132" s="6"/>
      <c r="G132" s="35">
        <f>3500-G131</f>
        <v>3450</v>
      </c>
      <c r="I132" s="30" t="s">
        <v>25</v>
      </c>
      <c r="J132" s="6"/>
      <c r="K132" s="6"/>
      <c r="L132" s="6"/>
      <c r="O132" s="35">
        <f>3500-O131</f>
        <v>3400</v>
      </c>
      <c r="Q132" s="30" t="s">
        <v>25</v>
      </c>
      <c r="R132" s="6"/>
      <c r="S132" s="6"/>
      <c r="T132" s="6"/>
      <c r="W132" s="35">
        <f>3500-W131</f>
        <v>3475</v>
      </c>
      <c r="Y132" s="30" t="s">
        <v>25</v>
      </c>
      <c r="Z132" s="6"/>
      <c r="AA132" s="6"/>
      <c r="AB132" s="6"/>
      <c r="AE132" s="35">
        <f>3500-AE131</f>
        <v>3450</v>
      </c>
      <c r="AG132" s="30" t="s">
        <v>25</v>
      </c>
      <c r="AH132" s="6"/>
      <c r="AI132" s="6"/>
      <c r="AJ132" s="6"/>
      <c r="AM132" s="35">
        <f>3500-AM131</f>
        <v>3450</v>
      </c>
      <c r="AP132" s="30" t="s">
        <v>25</v>
      </c>
      <c r="AQ132" s="6"/>
      <c r="AR132" s="6"/>
      <c r="AS132" s="6"/>
      <c r="AV132" s="35">
        <f>3500-AV131</f>
        <v>3450</v>
      </c>
      <c r="AX132" s="30"/>
      <c r="AZ132" s="30" t="s">
        <v>25</v>
      </c>
      <c r="BA132" s="6"/>
      <c r="BC132" s="6"/>
      <c r="BD132" s="6"/>
      <c r="BG132" s="35">
        <f>3500-BG131</f>
        <v>3450</v>
      </c>
      <c r="BM132" s="30" t="s">
        <v>25</v>
      </c>
      <c r="BN132" s="6"/>
      <c r="BP132" s="6"/>
      <c r="BQ132" s="6"/>
      <c r="BT132" s="35">
        <f>3500-BT131</f>
        <v>3450</v>
      </c>
      <c r="CA132" s="30" t="s">
        <v>25</v>
      </c>
      <c r="CB132" s="6"/>
      <c r="CD132" s="6"/>
      <c r="CE132" s="6"/>
      <c r="CH132" s="35">
        <f>3500-CH131</f>
        <v>3450</v>
      </c>
      <c r="DA132" s="30" t="s">
        <v>25</v>
      </c>
      <c r="DB132" s="6"/>
      <c r="DC132" s="6"/>
      <c r="DD132" s="6"/>
      <c r="DG132" s="35">
        <f>3500-DG131</f>
        <v>3450</v>
      </c>
      <c r="DK132" s="30" t="s">
        <v>25</v>
      </c>
      <c r="DL132" s="6"/>
      <c r="DM132" s="6"/>
      <c r="DN132" s="6"/>
      <c r="DQ132" s="35">
        <f>3500-DQ131</f>
        <v>3450</v>
      </c>
      <c r="DT132" s="30" t="s">
        <v>25</v>
      </c>
      <c r="DU132" s="6"/>
      <c r="DV132" s="6"/>
      <c r="DW132" s="6"/>
      <c r="DZ132" s="35">
        <f>3500-DZ131</f>
        <v>3400</v>
      </c>
      <c r="EC132" s="30" t="s">
        <v>25</v>
      </c>
      <c r="ED132" s="6"/>
      <c r="EE132" s="6"/>
      <c r="EF132" s="6"/>
      <c r="EI132" s="35">
        <f>3500-EI131</f>
        <v>3400</v>
      </c>
      <c r="EK132" s="30"/>
      <c r="EL132" s="6"/>
      <c r="EM132" s="6"/>
      <c r="EN132" s="6"/>
      <c r="EQ132" s="35"/>
      <c r="ES132" s="30"/>
      <c r="ET132" s="6"/>
    </row>
    <row r="133" spans="1:150" x14ac:dyDescent="0.35">
      <c r="A133" s="30" t="s">
        <v>30</v>
      </c>
      <c r="B133" s="6"/>
      <c r="C133" s="6"/>
      <c r="D133" s="6"/>
      <c r="E133" s="6"/>
      <c r="F133" s="20"/>
      <c r="G133" s="5">
        <v>0.35</v>
      </c>
      <c r="I133" s="30" t="s">
        <v>30</v>
      </c>
      <c r="J133" s="6"/>
      <c r="K133" s="6"/>
      <c r="L133" s="6"/>
      <c r="M133" s="6"/>
      <c r="N133" s="20"/>
      <c r="O133" s="5">
        <v>0.35</v>
      </c>
      <c r="Q133" s="30" t="s">
        <v>30</v>
      </c>
      <c r="R133" s="6"/>
      <c r="S133" s="6"/>
      <c r="T133" s="6"/>
      <c r="U133" s="6"/>
      <c r="V133" s="20"/>
      <c r="W133" s="5">
        <v>0.35</v>
      </c>
      <c r="Y133" s="30" t="s">
        <v>30</v>
      </c>
      <c r="Z133" s="6"/>
      <c r="AA133" s="6"/>
      <c r="AB133" s="6"/>
      <c r="AC133" s="6"/>
      <c r="AD133" s="20"/>
      <c r="AE133" s="5">
        <v>0.35</v>
      </c>
      <c r="AG133" s="30" t="s">
        <v>30</v>
      </c>
      <c r="AH133" s="6"/>
      <c r="AI133" s="6"/>
      <c r="AJ133" s="6"/>
      <c r="AK133" s="6"/>
      <c r="AL133" s="20"/>
      <c r="AM133" s="5">
        <v>0.35</v>
      </c>
      <c r="AP133" s="30" t="s">
        <v>30</v>
      </c>
      <c r="AQ133" s="6"/>
      <c r="AR133" s="6"/>
      <c r="AS133" s="6"/>
      <c r="AT133" s="6"/>
      <c r="AU133" s="20"/>
      <c r="AV133" s="5">
        <v>0.35</v>
      </c>
      <c r="AX133" s="30"/>
      <c r="AZ133" s="30" t="s">
        <v>30</v>
      </c>
      <c r="BA133" s="6"/>
      <c r="BC133" s="6"/>
      <c r="BD133" s="6"/>
      <c r="BE133" s="6"/>
      <c r="BF133" s="20"/>
      <c r="BG133" s="5">
        <v>0.35</v>
      </c>
      <c r="BM133" s="30" t="s">
        <v>30</v>
      </c>
      <c r="BN133" s="6"/>
      <c r="BP133" s="6"/>
      <c r="BQ133" s="6"/>
      <c r="BR133" s="6"/>
      <c r="BS133" s="20"/>
      <c r="BT133" s="5">
        <v>0.35</v>
      </c>
      <c r="CA133" s="30" t="s">
        <v>30</v>
      </c>
      <c r="CB133" s="6"/>
      <c r="CD133" s="6"/>
      <c r="CE133" s="6"/>
      <c r="CF133" s="6"/>
      <c r="CG133" s="20"/>
      <c r="CH133" s="5">
        <v>0.35</v>
      </c>
      <c r="DA133" s="30" t="s">
        <v>30</v>
      </c>
      <c r="DB133" s="6"/>
      <c r="DC133" s="6"/>
      <c r="DD133" s="6"/>
      <c r="DE133" s="6"/>
      <c r="DF133" s="20"/>
      <c r="DG133" s="5">
        <v>0.35</v>
      </c>
      <c r="DK133" s="30" t="s">
        <v>30</v>
      </c>
      <c r="DL133" s="6"/>
      <c r="DM133" s="6"/>
      <c r="DN133" s="6"/>
      <c r="DO133" s="6"/>
      <c r="DP133" s="20"/>
      <c r="DQ133" s="5">
        <v>0.35</v>
      </c>
      <c r="DT133" s="30" t="s">
        <v>30</v>
      </c>
      <c r="DU133" s="6"/>
      <c r="DV133" s="6"/>
      <c r="DW133" s="6"/>
      <c r="DX133" s="6"/>
      <c r="DY133" s="20"/>
      <c r="DZ133" s="5">
        <v>0.35</v>
      </c>
      <c r="EC133" s="30" t="s">
        <v>30</v>
      </c>
      <c r="ED133" s="6"/>
      <c r="EE133" s="6"/>
      <c r="EF133" s="6"/>
      <c r="EG133" s="6"/>
      <c r="EH133" s="20"/>
      <c r="EI133" s="5">
        <v>0.35</v>
      </c>
      <c r="EK133" s="30"/>
      <c r="EL133" s="6"/>
      <c r="EM133" s="6"/>
      <c r="EN133" s="6"/>
      <c r="EO133" s="6"/>
      <c r="EP133" s="20"/>
      <c r="EQ133" s="5"/>
      <c r="ES133" s="30"/>
      <c r="ET133" s="6"/>
    </row>
    <row r="134" spans="1:150" x14ac:dyDescent="0.35">
      <c r="A134" s="30"/>
      <c r="B134" s="6"/>
      <c r="C134" s="6"/>
      <c r="D134" s="6"/>
      <c r="E134" s="6"/>
      <c r="F134" s="20"/>
      <c r="G134" s="1"/>
      <c r="AZ134" s="30" t="s">
        <v>166</v>
      </c>
      <c r="BG134" s="5">
        <v>10</v>
      </c>
      <c r="BM134" s="30" t="s">
        <v>166</v>
      </c>
      <c r="BT134" s="5">
        <v>15</v>
      </c>
      <c r="CA134" s="30" t="s">
        <v>166</v>
      </c>
      <c r="CH134" s="5">
        <v>15</v>
      </c>
      <c r="DA134" s="30"/>
      <c r="DG134" s="5">
        <v>2</v>
      </c>
      <c r="DK134" s="30" t="s">
        <v>166</v>
      </c>
      <c r="DQ134" s="5">
        <v>10</v>
      </c>
      <c r="EC134" s="30" t="s">
        <v>166</v>
      </c>
      <c r="EI134" s="5">
        <v>10</v>
      </c>
    </row>
    <row r="135" spans="1:150" x14ac:dyDescent="0.35">
      <c r="B135" s="10" t="s">
        <v>17</v>
      </c>
      <c r="C135" s="6"/>
      <c r="F135" s="6"/>
      <c r="J135" s="10" t="s">
        <v>17</v>
      </c>
      <c r="K135" s="6"/>
      <c r="R135" s="10" t="s">
        <v>17</v>
      </c>
      <c r="S135" s="6"/>
      <c r="Z135" s="10" t="s">
        <v>17</v>
      </c>
      <c r="AA135" s="6"/>
      <c r="AH135" s="10" t="s">
        <v>17</v>
      </c>
      <c r="AI135" s="6"/>
      <c r="AP135" s="6"/>
      <c r="AQ135" s="23"/>
      <c r="AR135" s="24"/>
      <c r="AS135" s="34"/>
      <c r="AT135" s="25"/>
      <c r="AU135" s="26"/>
      <c r="AV135" s="16"/>
      <c r="AX135" s="6"/>
      <c r="AZ135" s="30" t="s">
        <v>168</v>
      </c>
      <c r="BG135" s="5">
        <v>0.5</v>
      </c>
      <c r="BM135" s="30" t="s">
        <v>168</v>
      </c>
      <c r="BT135" s="5">
        <v>0.8</v>
      </c>
      <c r="CA135" s="30" t="s">
        <v>168</v>
      </c>
      <c r="CH135" s="5">
        <v>1</v>
      </c>
      <c r="DG135" s="5"/>
      <c r="DK135" s="30" t="s">
        <v>168</v>
      </c>
      <c r="DQ135" s="5">
        <v>0.5</v>
      </c>
      <c r="EC135" s="30" t="s">
        <v>168</v>
      </c>
      <c r="EI135" s="5">
        <v>0.5</v>
      </c>
      <c r="EK135" s="6"/>
      <c r="EL135" s="23"/>
      <c r="EM135" s="24"/>
      <c r="EN135" s="34"/>
      <c r="EO135" s="25"/>
      <c r="EP135" s="26"/>
      <c r="EQ135" s="16"/>
      <c r="ES135" s="6"/>
      <c r="ET135" s="23"/>
    </row>
    <row r="136" spans="1:150" x14ac:dyDescent="0.35">
      <c r="B136" s="27"/>
      <c r="C136" s="22" t="s">
        <v>19</v>
      </c>
      <c r="D136" s="12"/>
      <c r="F136" s="11"/>
      <c r="G136" s="117" t="s">
        <v>20</v>
      </c>
      <c r="J136" s="27"/>
      <c r="K136" s="22" t="s">
        <v>19</v>
      </c>
      <c r="L136" s="12"/>
      <c r="O136" s="117" t="s">
        <v>20</v>
      </c>
      <c r="R136" s="27"/>
      <c r="S136" s="22" t="s">
        <v>19</v>
      </c>
      <c r="T136" s="12"/>
      <c r="W136" s="117" t="s">
        <v>20</v>
      </c>
      <c r="Z136" s="27"/>
      <c r="AA136" s="22" t="s">
        <v>19</v>
      </c>
      <c r="AB136" s="12"/>
      <c r="AE136" s="117" t="s">
        <v>20</v>
      </c>
      <c r="AH136" s="27"/>
      <c r="AI136" s="22" t="s">
        <v>19</v>
      </c>
      <c r="AJ136" s="12"/>
      <c r="AM136" s="117" t="s">
        <v>20</v>
      </c>
      <c r="AZ136" s="30" t="s">
        <v>167</v>
      </c>
      <c r="BG136" s="5">
        <v>7.0000000000000007E-2</v>
      </c>
      <c r="BM136" s="30" t="s">
        <v>167</v>
      </c>
      <c r="BT136" s="5">
        <v>7.0000000000000007E-2</v>
      </c>
      <c r="CA136" s="30" t="s">
        <v>167</v>
      </c>
      <c r="CH136" s="5">
        <v>7.0000000000000007E-2</v>
      </c>
      <c r="DK136" s="30" t="s">
        <v>167</v>
      </c>
      <c r="DQ136" s="5">
        <v>7.0000000000000007E-2</v>
      </c>
      <c r="EC136" s="30" t="s">
        <v>167</v>
      </c>
      <c r="EI136" s="5">
        <v>7.0000000000000007E-2</v>
      </c>
    </row>
    <row r="137" spans="1:150" x14ac:dyDescent="0.35">
      <c r="A137" s="6"/>
      <c r="B137" s="106"/>
      <c r="C137" s="6"/>
      <c r="D137" s="31" t="s">
        <v>18</v>
      </c>
      <c r="F137" s="6" t="s">
        <v>21</v>
      </c>
      <c r="G137" s="118"/>
      <c r="I137" s="6"/>
      <c r="J137" s="106"/>
      <c r="K137" s="6"/>
      <c r="L137" s="9" t="s">
        <v>18</v>
      </c>
      <c r="N137" s="6" t="s">
        <v>21</v>
      </c>
      <c r="O137" s="118"/>
      <c r="Q137" s="6"/>
      <c r="R137" s="106"/>
      <c r="S137" s="6"/>
      <c r="T137" s="9" t="s">
        <v>18</v>
      </c>
      <c r="V137" s="6" t="s">
        <v>21</v>
      </c>
      <c r="W137" s="118"/>
      <c r="Y137" s="6"/>
      <c r="Z137" s="106"/>
      <c r="AA137" s="6"/>
      <c r="AB137" s="9" t="s">
        <v>18</v>
      </c>
      <c r="AD137" s="6" t="s">
        <v>21</v>
      </c>
      <c r="AE137" s="118"/>
      <c r="AG137" s="6"/>
      <c r="AH137" s="106"/>
      <c r="AI137" s="6"/>
      <c r="AJ137" s="9" t="s">
        <v>18</v>
      </c>
      <c r="AL137" s="6" t="s">
        <v>21</v>
      </c>
      <c r="AM137" s="118"/>
    </row>
    <row r="138" spans="1:150" x14ac:dyDescent="0.35">
      <c r="A138" s="6" t="s">
        <v>15</v>
      </c>
      <c r="B138" s="106"/>
      <c r="C138" s="6"/>
      <c r="D138" s="32"/>
      <c r="E138" s="11" t="s">
        <v>22</v>
      </c>
      <c r="F138" s="6"/>
      <c r="G138" s="118"/>
      <c r="I138" s="6" t="s">
        <v>23</v>
      </c>
      <c r="J138" s="106"/>
      <c r="K138" s="6"/>
      <c r="L138" s="12"/>
      <c r="M138" s="11" t="s">
        <v>22</v>
      </c>
      <c r="N138" s="6"/>
      <c r="O138" s="118"/>
      <c r="Q138" s="6" t="s">
        <v>23</v>
      </c>
      <c r="R138" s="106"/>
      <c r="S138" s="6"/>
      <c r="T138" s="12"/>
      <c r="U138" s="11" t="s">
        <v>22</v>
      </c>
      <c r="V138" s="6"/>
      <c r="W138" s="118"/>
      <c r="Y138" s="6" t="s">
        <v>23</v>
      </c>
      <c r="Z138" s="106"/>
      <c r="AA138" s="6"/>
      <c r="AB138" s="12"/>
      <c r="AC138" s="11" t="s">
        <v>22</v>
      </c>
      <c r="AD138" s="6"/>
      <c r="AE138" s="118"/>
      <c r="AG138" s="6" t="s">
        <v>23</v>
      </c>
      <c r="AH138" s="106"/>
      <c r="AI138" s="6"/>
      <c r="AJ138" s="12"/>
      <c r="AK138" s="11" t="s">
        <v>22</v>
      </c>
      <c r="AL138" s="6"/>
      <c r="AM138" s="118"/>
      <c r="AP138" s="14"/>
      <c r="AQ138" s="23"/>
      <c r="AR138" s="24"/>
      <c r="AS138" s="34"/>
      <c r="AT138" s="25"/>
      <c r="AU138" s="26"/>
      <c r="AV138" s="16"/>
      <c r="BA138" s="21"/>
      <c r="BC138" s="6"/>
      <c r="EK138" s="14"/>
      <c r="EL138" s="23"/>
      <c r="EM138" s="24"/>
      <c r="EN138" s="34"/>
      <c r="EO138" s="25"/>
      <c r="EP138" s="26"/>
      <c r="EQ138" s="16"/>
      <c r="ET138" s="21"/>
    </row>
    <row r="139" spans="1:150" x14ac:dyDescent="0.35">
      <c r="A139" s="6"/>
      <c r="B139" s="106"/>
      <c r="C139" s="6"/>
      <c r="D139" s="33"/>
      <c r="G139" s="119"/>
      <c r="I139" s="6"/>
      <c r="J139" s="106"/>
      <c r="K139" s="6"/>
      <c r="L139" s="6"/>
      <c r="O139" s="119"/>
      <c r="Q139" s="6"/>
      <c r="R139" s="106"/>
      <c r="S139" s="6"/>
      <c r="T139" s="6"/>
      <c r="W139" s="119"/>
      <c r="Y139" s="6"/>
      <c r="Z139" s="106"/>
      <c r="AA139" s="6"/>
      <c r="AB139" s="6"/>
      <c r="AE139" s="119"/>
      <c r="AG139" s="6"/>
      <c r="AH139" s="106"/>
      <c r="AI139" s="6"/>
      <c r="AJ139" s="6"/>
      <c r="AM139" s="119"/>
      <c r="AQ139" s="10" t="s">
        <v>17</v>
      </c>
      <c r="AR139" s="6"/>
      <c r="BC139" s="22" t="s">
        <v>19</v>
      </c>
      <c r="BD139" s="12"/>
      <c r="BG139" s="10"/>
      <c r="BI139" s="54"/>
      <c r="BP139" s="54"/>
      <c r="BQ139" s="22" t="s">
        <v>19</v>
      </c>
      <c r="BR139" s="12"/>
      <c r="CC139" s="54"/>
      <c r="CD139" s="22" t="s">
        <v>19</v>
      </c>
      <c r="CE139" s="12"/>
      <c r="CY139" s="66"/>
      <c r="DB139" s="10" t="s">
        <v>17</v>
      </c>
      <c r="DC139" s="6"/>
      <c r="DG139" s="118"/>
      <c r="DK139" s="6"/>
      <c r="DL139" s="107"/>
      <c r="DM139" s="26"/>
      <c r="DN139" s="34"/>
      <c r="DO139" s="25"/>
      <c r="DP139" s="26"/>
      <c r="DQ139" s="110"/>
      <c r="DR139" s="67"/>
      <c r="DU139" s="10" t="s">
        <v>17</v>
      </c>
      <c r="DV139" s="6"/>
      <c r="ED139" s="10" t="s">
        <v>17</v>
      </c>
      <c r="EE139" s="6"/>
      <c r="EL139" s="21"/>
      <c r="EM139" s="6"/>
    </row>
    <row r="140" spans="1:150" x14ac:dyDescent="0.35">
      <c r="A140" s="14">
        <v>1950</v>
      </c>
      <c r="B140" s="10">
        <v>0</v>
      </c>
      <c r="C140" s="22">
        <v>0</v>
      </c>
      <c r="D140" s="31">
        <f>E140+(B140-C140)*$K$53</f>
        <v>0</v>
      </c>
      <c r="E140" s="11">
        <v>0</v>
      </c>
      <c r="F140" s="6">
        <v>0</v>
      </c>
      <c r="G140" s="120">
        <f t="shared" ref="G140:G141" si="116">D140-E140</f>
        <v>0</v>
      </c>
      <c r="I140" s="14">
        <v>1950</v>
      </c>
      <c r="J140" s="10">
        <v>0</v>
      </c>
      <c r="K140" s="22">
        <v>0</v>
      </c>
      <c r="L140" s="31">
        <f>M140+(J140-K140)*$K$53</f>
        <v>0</v>
      </c>
      <c r="M140" s="11">
        <v>0</v>
      </c>
      <c r="N140" s="6">
        <v>0</v>
      </c>
      <c r="O140" s="120">
        <f t="shared" ref="O140:O142" si="117">L140-M140</f>
        <v>0</v>
      </c>
      <c r="Q140" s="14">
        <v>1950</v>
      </c>
      <c r="R140" s="10">
        <v>0</v>
      </c>
      <c r="S140" s="22">
        <v>0</v>
      </c>
      <c r="T140" s="31">
        <f>U140+(R140-S140)*$K$53</f>
        <v>0</v>
      </c>
      <c r="U140" s="11">
        <v>0</v>
      </c>
      <c r="V140" s="6">
        <v>0</v>
      </c>
      <c r="W140" s="120">
        <f t="shared" ref="W140:W203" si="118">T140-U140</f>
        <v>0</v>
      </c>
      <c r="Y140" s="14">
        <v>1950</v>
      </c>
      <c r="Z140" s="10">
        <v>0</v>
      </c>
      <c r="AA140" s="22">
        <v>0</v>
      </c>
      <c r="AB140" s="31">
        <f>AC140+(Z140-AA140)*$K$53</f>
        <v>0</v>
      </c>
      <c r="AC140" s="11">
        <v>0</v>
      </c>
      <c r="AD140" s="6">
        <v>0</v>
      </c>
      <c r="AE140" s="120">
        <f t="shared" ref="AE140:AE203" si="119">AB140-AC140</f>
        <v>0</v>
      </c>
      <c r="AG140" s="14">
        <v>1950</v>
      </c>
      <c r="AH140" s="10">
        <v>0</v>
      </c>
      <c r="AI140" s="22">
        <v>0</v>
      </c>
      <c r="AJ140" s="31">
        <f>AK140+(AH140-AI140)*$K$53</f>
        <v>0</v>
      </c>
      <c r="AK140" s="11">
        <v>0</v>
      </c>
      <c r="AL140" s="6">
        <v>0</v>
      </c>
      <c r="AM140" s="120">
        <f t="shared" ref="AM140:AM203" si="120">AJ140-AK140</f>
        <v>0</v>
      </c>
      <c r="AQ140" s="27"/>
      <c r="AR140" s="22" t="s">
        <v>19</v>
      </c>
      <c r="AS140" s="12"/>
      <c r="AV140" s="117" t="s">
        <v>20</v>
      </c>
      <c r="AX140" s="6"/>
      <c r="AZ140" s="6"/>
      <c r="BA140" s="6"/>
      <c r="BC140" s="6"/>
      <c r="BD140" s="68" t="s">
        <v>18</v>
      </c>
      <c r="BF140" s="6" t="s">
        <v>21</v>
      </c>
      <c r="BP140" s="10" t="s">
        <v>153</v>
      </c>
      <c r="BQ140" s="6"/>
      <c r="BR140" s="68" t="s">
        <v>18</v>
      </c>
      <c r="BT140" s="6" t="s">
        <v>21</v>
      </c>
      <c r="CD140" s="6"/>
      <c r="CE140" s="68" t="s">
        <v>18</v>
      </c>
      <c r="CG140" s="6" t="s">
        <v>21</v>
      </c>
      <c r="DA140" s="6"/>
      <c r="DB140" s="27"/>
      <c r="DC140" s="22" t="s">
        <v>19</v>
      </c>
      <c r="DD140" s="12"/>
      <c r="DG140" s="117" t="s">
        <v>20</v>
      </c>
      <c r="DK140" s="14"/>
      <c r="DL140" s="107"/>
      <c r="DM140" s="24"/>
      <c r="DN140" s="34"/>
      <c r="DO140" s="25"/>
      <c r="DP140" s="26"/>
      <c r="DQ140" s="110"/>
      <c r="DR140" s="67"/>
      <c r="DU140" s="27"/>
      <c r="DV140" s="22" t="s">
        <v>19</v>
      </c>
      <c r="DW140" s="12"/>
      <c r="DZ140" s="108" t="s">
        <v>20</v>
      </c>
      <c r="ED140" s="27"/>
      <c r="EE140" s="22" t="s">
        <v>19</v>
      </c>
      <c r="EF140" s="12"/>
      <c r="EI140" s="10" t="s">
        <v>20</v>
      </c>
      <c r="EM140" s="22"/>
      <c r="EN140" s="12"/>
      <c r="EQ140" s="10"/>
      <c r="ES140" s="6"/>
      <c r="ET140" s="6"/>
    </row>
    <row r="141" spans="1:150" x14ac:dyDescent="0.35">
      <c r="A141" s="6">
        <v>1951</v>
      </c>
      <c r="B141" s="107">
        <f>G$128*(A141-A$140)</f>
        <v>3.9705999999999998E-2</v>
      </c>
      <c r="C141" s="24">
        <f>E140+((B141-E140)*G$130)</f>
        <v>1.24577575E-3</v>
      </c>
      <c r="D141" s="34">
        <f>E141+(B141-E141)*G$133</f>
        <v>1.4650171440874998E-2</v>
      </c>
      <c r="E141" s="25">
        <f>C141-((F141-F140)*G$132/G$131)</f>
        <v>1.1585714474999999E-3</v>
      </c>
      <c r="F141" s="26">
        <f>F140+(C141-F140)*G$129*G$131/G$132</f>
        <v>1.2638304710144929E-6</v>
      </c>
      <c r="G141" s="120">
        <f t="shared" si="116"/>
        <v>1.3491599993374999E-2</v>
      </c>
      <c r="I141" s="6">
        <v>1951</v>
      </c>
      <c r="J141" s="107">
        <f>O$128*(I141-I$140)</f>
        <v>3.9705999999999998E-2</v>
      </c>
      <c r="K141" s="24">
        <f>M140+((J141-M140)*O$130)</f>
        <v>7.5548606199999995E-4</v>
      </c>
      <c r="L141" s="34">
        <f>M141+(J141-M141)*O$133</f>
        <v>1.4370978632389498E-2</v>
      </c>
      <c r="M141" s="25">
        <f>K141-((N141-N140)*O$132/O$131)</f>
        <v>7.2904404982999992E-4</v>
      </c>
      <c r="N141" s="26">
        <f>N140+(K141-N140)*O$129*O$131/O$132</f>
        <v>7.7770624029411765E-7</v>
      </c>
      <c r="O141" s="120">
        <f t="shared" si="117"/>
        <v>1.3641934582559499E-2</v>
      </c>
      <c r="Q141" s="6">
        <v>1951</v>
      </c>
      <c r="R141" s="107">
        <f>W$128*(Q141-Q$140)</f>
        <v>3.9705999999999998E-2</v>
      </c>
      <c r="S141" s="24">
        <f>U140+((R141-U140)*W$130)</f>
        <v>2.3910953199999998E-3</v>
      </c>
      <c r="T141" s="34">
        <f>U141+(R141-U141)*W$133</f>
        <v>1.5233722283879999E-2</v>
      </c>
      <c r="U141" s="25">
        <f>S141-((V141-V140)*W$132/W$131)</f>
        <v>2.0563419751999999E-3</v>
      </c>
      <c r="V141" s="26">
        <f>V140+(S141-V140)*W$129*W$131/W$132</f>
        <v>2.4082974446043164E-6</v>
      </c>
      <c r="W141" s="120">
        <f t="shared" si="118"/>
        <v>1.3177380308679999E-2</v>
      </c>
      <c r="Y141" s="6">
        <v>1951</v>
      </c>
      <c r="Z141" s="107">
        <f>AE$128*(Y141-Y$140)</f>
        <v>3.9705999999999998E-2</v>
      </c>
      <c r="AA141" s="24">
        <f>AC140+((Z141-AC140)*AE$130)</f>
        <v>2.3200215800000001E-3</v>
      </c>
      <c r="AB141" s="34">
        <f>AC141+(Z141-AC141)*AE$133</f>
        <v>1.5193992063219999E-2</v>
      </c>
      <c r="AC141" s="25">
        <f>AA141-((AD141-AD140)*AE$132/AE$131)</f>
        <v>1.9952185588000002E-3</v>
      </c>
      <c r="AD141" s="26">
        <f>AD140+(AA141-AD140)*AE$129*AE$131/AE$132</f>
        <v>4.7072901623188413E-6</v>
      </c>
      <c r="AE141" s="120">
        <f t="shared" si="119"/>
        <v>1.3198773504419999E-2</v>
      </c>
      <c r="AG141" s="6">
        <v>1951</v>
      </c>
      <c r="AH141" s="107">
        <f>AM$128*(AG141-AG$140)</f>
        <v>3.9705999999999998E-2</v>
      </c>
      <c r="AI141" s="24">
        <f>AK140+((AH141-AK140)*AM$130)</f>
        <v>7.6092578399999998E-4</v>
      </c>
      <c r="AJ141" s="34">
        <f>AK141+(AH141-AK141)*AM$133</f>
        <v>1.4374390698013996E-2</v>
      </c>
      <c r="AK141" s="25">
        <f>AI141-((AL141-AL140)*AM$132/AM$131)</f>
        <v>7.3429338155999997E-4</v>
      </c>
      <c r="AL141" s="26">
        <f>AL140+(AI141-AL140)*AM$129*AM$131/AM$132</f>
        <v>3.8597684695652176E-7</v>
      </c>
      <c r="AM141" s="120">
        <f t="shared" si="120"/>
        <v>1.3640097316453997E-2</v>
      </c>
      <c r="AP141" s="6"/>
      <c r="AQ141" s="106"/>
      <c r="AR141" s="6"/>
      <c r="AS141" s="9" t="s">
        <v>18</v>
      </c>
      <c r="AU141" s="6" t="s">
        <v>21</v>
      </c>
      <c r="AV141" s="118"/>
      <c r="AX141" s="6"/>
      <c r="AZ141" s="6" t="s">
        <v>23</v>
      </c>
      <c r="BA141" s="10" t="s">
        <v>17</v>
      </c>
      <c r="BB141" s="27"/>
      <c r="BC141" s="6"/>
      <c r="BD141" s="12"/>
      <c r="BE141" s="11" t="s">
        <v>22</v>
      </c>
      <c r="BF141" s="6"/>
      <c r="BP141" s="107" t="s">
        <v>238</v>
      </c>
      <c r="BQ141" s="6"/>
      <c r="BR141" s="12"/>
      <c r="BS141" s="11" t="s">
        <v>22</v>
      </c>
      <c r="BT141" s="6"/>
      <c r="CC141" s="107" t="s">
        <v>238</v>
      </c>
      <c r="CD141" s="6"/>
      <c r="CE141" s="12"/>
      <c r="CF141" s="11" t="s">
        <v>22</v>
      </c>
      <c r="CG141" s="6"/>
      <c r="DA141" s="6" t="s">
        <v>23</v>
      </c>
      <c r="DB141" s="106"/>
      <c r="DC141" s="6"/>
      <c r="DD141" s="68" t="s">
        <v>18</v>
      </c>
      <c r="DF141" s="6" t="s">
        <v>21</v>
      </c>
      <c r="DG141" s="118"/>
      <c r="DK141" s="6"/>
      <c r="DL141" s="107"/>
      <c r="DM141" s="24"/>
      <c r="DN141" s="34"/>
      <c r="DO141" s="25"/>
      <c r="DP141" s="26"/>
      <c r="DQ141" s="110"/>
      <c r="DR141" s="67"/>
      <c r="DT141" s="6"/>
      <c r="DU141" s="106"/>
      <c r="DV141" s="6"/>
      <c r="DW141" s="9" t="s">
        <v>18</v>
      </c>
      <c r="DY141" s="6" t="s">
        <v>21</v>
      </c>
      <c r="DZ141" s="109"/>
      <c r="EC141" s="6"/>
      <c r="ED141" s="106"/>
      <c r="EE141" s="6"/>
      <c r="EF141" s="9" t="s">
        <v>18</v>
      </c>
      <c r="EH141" s="6" t="s">
        <v>21</v>
      </c>
      <c r="EK141" s="6"/>
      <c r="EL141" s="6"/>
      <c r="EM141" s="6"/>
      <c r="EN141" s="9"/>
      <c r="EP141" s="6"/>
      <c r="ES141" s="6"/>
      <c r="ET141" s="6"/>
    </row>
    <row r="142" spans="1:150" x14ac:dyDescent="0.35">
      <c r="A142" s="14">
        <v>1952</v>
      </c>
      <c r="B142" s="107">
        <f t="shared" ref="B142:B205" si="121">G$128*(A142-A$140)</f>
        <v>7.9411999999999996E-2</v>
      </c>
      <c r="C142" s="24">
        <f t="shared" ref="C142:C160" si="122">E141+((B142-E141)*G$130)</f>
        <v>3.613772768334687E-3</v>
      </c>
      <c r="D142" s="34">
        <f t="shared" ref="D142:D160" si="123">E142+(B142-E142)*G$133</f>
        <v>2.9978783142744748E-2</v>
      </c>
      <c r="E142" s="25">
        <f t="shared" ref="E142:E160" si="124">C142-((F142-F141)*G$132/G$131)</f>
        <v>3.3608971426842297E-3</v>
      </c>
      <c r="F142" s="26">
        <f t="shared" ref="F142:F205" si="125">F141+(C142-F141)*G$129*G$131/G$132</f>
        <v>4.92869461087619E-6</v>
      </c>
      <c r="G142" s="120">
        <f t="shared" ref="G142:G160" si="126">D142-E142</f>
        <v>2.6617886000060518E-2</v>
      </c>
      <c r="I142" s="14">
        <v>1952</v>
      </c>
      <c r="J142" s="107">
        <f t="shared" ref="J142:J205" si="127">O$128*(I142-I$140)</f>
        <v>7.9411999999999996E-2</v>
      </c>
      <c r="K142" s="24">
        <f t="shared" ref="K142" si="128">M141+((J142-M141)*O$130)</f>
        <v>2.2261446526938844E-3</v>
      </c>
      <c r="L142" s="34">
        <f t="shared" ref="L142" si="129">M142+(J142-M142)*O$133</f>
        <v>2.91905669262192E-2</v>
      </c>
      <c r="M142" s="25">
        <f t="shared" ref="M142" si="130">K142-((N142-N141)*O$132/O$131)</f>
        <v>2.1482568095680088E-3</v>
      </c>
      <c r="N142" s="26">
        <f t="shared" ref="N142" si="131">N141+(K142-N141)*O$129*O$131/O$132</f>
        <v>3.0685251557610492E-6</v>
      </c>
      <c r="O142" s="120">
        <f t="shared" si="117"/>
        <v>2.7042310116651192E-2</v>
      </c>
      <c r="Q142" s="14">
        <v>1952</v>
      </c>
      <c r="R142" s="107">
        <f t="shared" ref="R142:R205" si="132">W$128*(Q142-Q$140)</f>
        <v>7.9411999999999996E-2</v>
      </c>
      <c r="S142" s="24">
        <f t="shared" ref="S142:S205" si="133">U141+((R142-U141)*W$130)</f>
        <v>6.7146997014534571E-3</v>
      </c>
      <c r="T142" s="34">
        <f t="shared" ref="T142:T205" si="134">U142+(R142-U142)*W$133</f>
        <v>3.1547936288179937E-2</v>
      </c>
      <c r="U142" s="25">
        <f t="shared" ref="U142:U205" si="135">S142-((V142-V141)*W$132/W$131)</f>
        <v>5.7749789048922176E-3</v>
      </c>
      <c r="V142" s="26">
        <f t="shared" ref="V142:V205" si="136">V141+(S142-V141)*W$129*W$131/W$132</f>
        <v>9.1688787148290607E-6</v>
      </c>
      <c r="W142" s="120">
        <f t="shared" si="118"/>
        <v>2.577295738328772E-2</v>
      </c>
      <c r="Y142" s="14">
        <v>1952</v>
      </c>
      <c r="Z142" s="107">
        <f t="shared" ref="Z142:Z205" si="137">AE$128*(Y142-Y$140)</f>
        <v>7.9411999999999996E-2</v>
      </c>
      <c r="AA142" s="24">
        <f t="shared" ref="AA142:AA205" si="138">AC141+((Z142-AC141)*AE$130)</f>
        <v>6.5186810984093164E-3</v>
      </c>
      <c r="AB142" s="34">
        <f t="shared" ref="AB142:AB205" si="139">AC142+(Z142-AC142)*AE$133</f>
        <v>3.1438571097415574E-2</v>
      </c>
      <c r="AC142" s="25">
        <f t="shared" ref="AC142:AC205" si="140">AA142-((AD142-AD141)*AE$132/AE$131)</f>
        <v>5.6067247652547367E-3</v>
      </c>
      <c r="AD142" s="26">
        <f t="shared" ref="AD142:AD205" si="141">AD141+(AA142-AD141)*AE$129*AE$131/AE$132</f>
        <v>1.7924048613834488E-5</v>
      </c>
      <c r="AE142" s="120">
        <f t="shared" si="119"/>
        <v>2.5831846332160839E-2</v>
      </c>
      <c r="AG142" s="14">
        <v>1952</v>
      </c>
      <c r="AH142" s="107">
        <f t="shared" ref="AH142:AH205" si="142">AM$128*(AG142-AG$140)</f>
        <v>7.9411999999999996E-2</v>
      </c>
      <c r="AI142" s="24">
        <f t="shared" ref="AI142:AI205" si="143">AK141+((AH142-AK141)*AM$130)</f>
        <v>2.2420729511957839E-3</v>
      </c>
      <c r="AJ142" s="34">
        <f t="shared" ref="AJ142:AJ205" si="144">AK142+(AH142-AK142)*AM$133</f>
        <v>2.9200549039610821E-2</v>
      </c>
      <c r="AK142" s="25">
        <f t="shared" ref="AK142:AK205" si="145">AI142-((AL142-AL141)*AM$132/AM$131)</f>
        <v>2.1636139070935752E-3</v>
      </c>
      <c r="AL142" s="26">
        <f t="shared" ref="AL142:AL205" si="146">AL141+(AI142-AL141)*AM$129*AM$131/AM$132</f>
        <v>1.5230644426407095E-6</v>
      </c>
      <c r="AM142" s="120">
        <f t="shared" si="120"/>
        <v>2.7036935132517245E-2</v>
      </c>
      <c r="AP142" s="6" t="s">
        <v>23</v>
      </c>
      <c r="AQ142" s="106"/>
      <c r="AR142" s="6"/>
      <c r="AS142" s="12"/>
      <c r="AT142" s="11" t="s">
        <v>22</v>
      </c>
      <c r="AU142" s="6"/>
      <c r="AV142" s="118"/>
      <c r="AX142" s="6"/>
      <c r="AZ142" s="6"/>
      <c r="BA142" s="106"/>
      <c r="BB142" s="10" t="s">
        <v>153</v>
      </c>
      <c r="BC142" s="6"/>
      <c r="BD142" s="6"/>
      <c r="BG142" s="12"/>
      <c r="BH142" s="66" t="s">
        <v>35</v>
      </c>
      <c r="BP142" s="27"/>
      <c r="BQ142" s="6"/>
      <c r="BR142" s="6"/>
      <c r="BU142" s="66" t="s">
        <v>35</v>
      </c>
      <c r="CC142" s="27"/>
      <c r="CD142" s="6"/>
      <c r="CE142" s="6"/>
      <c r="CH142" s="66" t="s">
        <v>35</v>
      </c>
      <c r="DA142" s="6"/>
      <c r="DB142" s="106"/>
      <c r="DC142" s="6"/>
      <c r="DD142" s="12"/>
      <c r="DE142" s="11" t="s">
        <v>22</v>
      </c>
      <c r="DF142" s="6"/>
      <c r="DG142" s="118"/>
      <c r="DK142" s="14"/>
      <c r="DL142" s="107"/>
      <c r="DM142" s="24"/>
      <c r="DN142" s="34"/>
      <c r="DO142" s="25"/>
      <c r="DP142" s="26"/>
      <c r="DQ142" s="110"/>
      <c r="DR142" s="67"/>
      <c r="DT142" s="6" t="s">
        <v>23</v>
      </c>
      <c r="DU142" s="106"/>
      <c r="DV142" s="6"/>
      <c r="DW142" s="12"/>
      <c r="DX142" s="11" t="s">
        <v>22</v>
      </c>
      <c r="DY142" s="6"/>
      <c r="DZ142" s="109"/>
      <c r="EC142" s="6" t="s">
        <v>23</v>
      </c>
      <c r="ED142" s="106"/>
      <c r="EE142" s="6"/>
      <c r="EF142" s="12"/>
      <c r="EG142" s="11" t="s">
        <v>22</v>
      </c>
      <c r="EH142" s="6"/>
      <c r="EK142" s="6"/>
      <c r="EL142" s="6"/>
      <c r="EM142" s="6"/>
      <c r="EN142" s="12"/>
      <c r="EO142" s="11"/>
      <c r="EP142" s="6"/>
      <c r="ES142" s="6"/>
      <c r="ET142" s="6"/>
    </row>
    <row r="143" spans="1:150" x14ac:dyDescent="0.35">
      <c r="A143" s="6">
        <v>1953</v>
      </c>
      <c r="B143" s="107">
        <f t="shared" si="121"/>
        <v>0.119118</v>
      </c>
      <c r="C143" s="24">
        <f t="shared" si="122"/>
        <v>6.9927762448325128E-3</v>
      </c>
      <c r="D143" s="34">
        <f t="shared" si="123"/>
        <v>4.5918657495606051E-2</v>
      </c>
      <c r="E143" s="25">
        <f t="shared" si="124"/>
        <v>6.5036269163169982E-3</v>
      </c>
      <c r="F143" s="26">
        <f t="shared" si="125"/>
        <v>1.2017815313999591E-5</v>
      </c>
      <c r="G143" s="120">
        <f t="shared" si="126"/>
        <v>3.9415030579289051E-2</v>
      </c>
      <c r="I143" s="6">
        <v>1953</v>
      </c>
      <c r="J143" s="107">
        <f t="shared" si="127"/>
        <v>0.119118</v>
      </c>
      <c r="K143" s="24">
        <f t="shared" ref="K143:K160" si="147">M142+((J143-M142)*O$130)</f>
        <v>4.3738401132523584E-3</v>
      </c>
      <c r="L143" s="34">
        <f t="shared" ref="L143:L160" si="148">M143+(J143-M143)*O$133</f>
        <v>4.4434861019984832E-2</v>
      </c>
      <c r="M143" s="25">
        <f t="shared" ref="M143:M160" si="149">K143-((N143-N142)*O$132/O$131)</f>
        <v>4.2208631076689771E-3</v>
      </c>
      <c r="N143" s="26">
        <f t="shared" ref="N143:N160" si="150">N142+(K143-N142)*O$129*O$131/O$132</f>
        <v>7.5678488493898997E-6</v>
      </c>
      <c r="O143" s="120">
        <f t="shared" ref="O143:O160" si="151">L143-M143</f>
        <v>4.0213997912315856E-2</v>
      </c>
      <c r="Q143" s="6">
        <v>1953</v>
      </c>
      <c r="R143" s="107">
        <f t="shared" si="132"/>
        <v>0.119118</v>
      </c>
      <c r="S143" s="24">
        <f t="shared" si="133"/>
        <v>1.2600495635239609E-2</v>
      </c>
      <c r="T143" s="34">
        <f t="shared" si="134"/>
        <v>4.8735811428061993E-2</v>
      </c>
      <c r="U143" s="25">
        <f t="shared" si="135"/>
        <v>1.083770988932614E-2</v>
      </c>
      <c r="V143" s="26">
        <f t="shared" si="136"/>
        <v>2.1850790555933158E-5</v>
      </c>
      <c r="W143" s="120">
        <f t="shared" si="118"/>
        <v>3.7898101538735851E-2</v>
      </c>
      <c r="Y143" s="6">
        <v>1953</v>
      </c>
      <c r="Z143" s="107">
        <f t="shared" si="137"/>
        <v>0.119118</v>
      </c>
      <c r="AA143" s="24">
        <f t="shared" si="138"/>
        <v>1.2239188577220903E-2</v>
      </c>
      <c r="AB143" s="34">
        <f t="shared" si="139"/>
        <v>4.8534637503090339E-2</v>
      </c>
      <c r="AC143" s="25">
        <f t="shared" si="140"/>
        <v>1.0528211543215912E-2</v>
      </c>
      <c r="AD143" s="26">
        <f t="shared" si="141"/>
        <v>4.2720817222602453E-5</v>
      </c>
      <c r="AE143" s="120">
        <f t="shared" si="119"/>
        <v>3.8006425959874426E-2</v>
      </c>
      <c r="AG143" s="6">
        <v>1953</v>
      </c>
      <c r="AH143" s="107">
        <f t="shared" si="142"/>
        <v>0.119118</v>
      </c>
      <c r="AI143" s="24">
        <f t="shared" si="143"/>
        <v>4.4049277621780337E-3</v>
      </c>
      <c r="AJ143" s="34">
        <f t="shared" si="144"/>
        <v>4.4454325588542239E-2</v>
      </c>
      <c r="AK143" s="25">
        <f t="shared" si="145"/>
        <v>4.2508085977572951E-3</v>
      </c>
      <c r="AL143" s="26">
        <f t="shared" si="146"/>
        <v>3.7566755212021406E-6</v>
      </c>
      <c r="AM143" s="120">
        <f t="shared" si="120"/>
        <v>4.0203516990784942E-2</v>
      </c>
      <c r="AP143" s="6"/>
      <c r="AQ143" s="107"/>
      <c r="AR143" s="24"/>
      <c r="AS143" s="34"/>
      <c r="AT143" s="25"/>
      <c r="AU143" s="26"/>
      <c r="AV143" s="120"/>
      <c r="AX143" s="6"/>
      <c r="AZ143" s="6"/>
      <c r="BA143" s="107"/>
      <c r="BB143" s="107" t="s">
        <v>238</v>
      </c>
      <c r="BD143" s="34"/>
      <c r="BE143" s="25"/>
      <c r="BF143" s="26"/>
      <c r="BG143" s="16"/>
      <c r="BP143" s="27"/>
      <c r="BR143" s="34"/>
      <c r="BS143" s="25"/>
      <c r="BT143" s="26"/>
      <c r="CC143" s="27"/>
      <c r="CE143" s="34"/>
      <c r="CF143" s="25"/>
      <c r="CG143" s="26"/>
      <c r="DA143" s="6"/>
      <c r="DB143" s="107"/>
      <c r="DC143" s="24"/>
      <c r="DD143" s="34"/>
      <c r="DE143" s="25"/>
      <c r="DF143" s="26"/>
      <c r="DG143" s="120"/>
      <c r="DK143" s="6"/>
      <c r="DL143" s="107"/>
      <c r="DM143" s="24"/>
      <c r="DN143" s="34"/>
      <c r="DO143" s="25"/>
      <c r="DP143" s="26"/>
      <c r="DQ143" s="110"/>
      <c r="DR143" s="67"/>
      <c r="DT143" s="6"/>
      <c r="DU143" s="107"/>
      <c r="DV143" s="24"/>
      <c r="DW143" s="34"/>
      <c r="DX143" s="25"/>
      <c r="DY143" s="26"/>
      <c r="DZ143" s="110"/>
      <c r="EC143" s="6"/>
      <c r="ED143" s="106"/>
      <c r="EE143" s="6"/>
      <c r="EF143" s="6"/>
      <c r="EI143" s="12"/>
      <c r="EJ143" s="66" t="s">
        <v>35</v>
      </c>
      <c r="EK143" s="6"/>
      <c r="EL143" s="23"/>
      <c r="EM143" s="24"/>
      <c r="EN143" s="34"/>
      <c r="EO143" s="25"/>
      <c r="EP143" s="26"/>
      <c r="EQ143" s="16"/>
      <c r="ES143" s="6"/>
      <c r="ET143" s="23"/>
    </row>
    <row r="144" spans="1:150" x14ac:dyDescent="0.35">
      <c r="A144" s="14">
        <v>1954</v>
      </c>
      <c r="B144" s="107">
        <f t="shared" si="121"/>
        <v>0.15882399999999999</v>
      </c>
      <c r="C144" s="24">
        <f t="shared" si="122"/>
        <v>1.1282678621817553E-2</v>
      </c>
      <c r="D144" s="34">
        <f t="shared" si="123"/>
        <v>6.2409326037485488E-2</v>
      </c>
      <c r="E144" s="25">
        <f t="shared" si="124"/>
        <v>1.0493732365362305E-2</v>
      </c>
      <c r="F144" s="26">
        <f t="shared" si="125"/>
        <v>2.3451819030742326E-5</v>
      </c>
      <c r="G144" s="120">
        <f t="shared" si="126"/>
        <v>5.1915593672123186E-2</v>
      </c>
      <c r="I144" s="14">
        <v>1954</v>
      </c>
      <c r="J144" s="107">
        <f t="shared" si="127"/>
        <v>0.15882399999999999</v>
      </c>
      <c r="K144" s="24">
        <f t="shared" si="147"/>
        <v>7.162496993319359E-3</v>
      </c>
      <c r="L144" s="34">
        <f t="shared" si="148"/>
        <v>6.0081248407620885E-2</v>
      </c>
      <c r="M144" s="25">
        <f t="shared" si="149"/>
        <v>6.9120744732629105E-3</v>
      </c>
      <c r="N144" s="26">
        <f t="shared" si="150"/>
        <v>1.493321708634428E-5</v>
      </c>
      <c r="O144" s="120">
        <f t="shared" si="151"/>
        <v>5.3169173934357973E-2</v>
      </c>
      <c r="Q144" s="14">
        <v>1954</v>
      </c>
      <c r="R144" s="107">
        <f t="shared" si="132"/>
        <v>0.15882399999999999</v>
      </c>
      <c r="S144" s="24">
        <f t="shared" si="133"/>
        <v>1.9749444279790918E-2</v>
      </c>
      <c r="T144" s="34">
        <f t="shared" si="134"/>
        <v>6.6630327774343703E-2</v>
      </c>
      <c r="U144" s="25">
        <f t="shared" si="135"/>
        <v>1.6987581191298021E-2</v>
      </c>
      <c r="V144" s="26">
        <f t="shared" si="136"/>
        <v>4.1720309178184221E-5</v>
      </c>
      <c r="W144" s="120">
        <f t="shared" si="118"/>
        <v>4.9642746583045683E-2</v>
      </c>
      <c r="Y144" s="14">
        <v>1954</v>
      </c>
      <c r="Z144" s="107">
        <f t="shared" si="137"/>
        <v>0.15882399999999999</v>
      </c>
      <c r="AA144" s="24">
        <f t="shared" si="138"/>
        <v>1.9193134462745808E-2</v>
      </c>
      <c r="AB144" s="34">
        <f t="shared" si="139"/>
        <v>6.6321249759042161E-2</v>
      </c>
      <c r="AC144" s="25">
        <f t="shared" si="140"/>
        <v>1.6512076552372558E-2</v>
      </c>
      <c r="AD144" s="26">
        <f t="shared" si="141"/>
        <v>8.1576728967142298E-5</v>
      </c>
      <c r="AE144" s="120">
        <f t="shared" si="119"/>
        <v>4.9809173206669603E-2</v>
      </c>
      <c r="AG144" s="14">
        <v>1954</v>
      </c>
      <c r="AH144" s="107">
        <f t="shared" si="142"/>
        <v>0.15882399999999999</v>
      </c>
      <c r="AI144" s="24">
        <f t="shared" si="143"/>
        <v>7.2130492377898746E-3</v>
      </c>
      <c r="AJ144" s="34">
        <f t="shared" si="144"/>
        <v>6.0112870598771809E-2</v>
      </c>
      <c r="AK144" s="25">
        <f t="shared" si="145"/>
        <v>6.9607239981104713E-3</v>
      </c>
      <c r="AL144" s="26">
        <f t="shared" si="146"/>
        <v>7.4135630527876998E-6</v>
      </c>
      <c r="AM144" s="120">
        <f t="shared" si="120"/>
        <v>5.3152146600661337E-2</v>
      </c>
      <c r="AP144" s="14">
        <v>1970</v>
      </c>
      <c r="AQ144" s="107">
        <v>0</v>
      </c>
      <c r="AR144" s="24">
        <v>0</v>
      </c>
      <c r="AS144" s="34">
        <v>0</v>
      </c>
      <c r="AT144" s="25">
        <v>0</v>
      </c>
      <c r="AU144" s="26">
        <v>0</v>
      </c>
      <c r="AV144" s="120">
        <f t="shared" ref="AV144:AV207" si="152">AS144-AT144</f>
        <v>0</v>
      </c>
      <c r="AX144" s="14"/>
      <c r="AZ144" s="14">
        <v>1970</v>
      </c>
      <c r="BA144" s="107">
        <v>0</v>
      </c>
      <c r="BB144" s="107">
        <f>$BA144</f>
        <v>0</v>
      </c>
      <c r="BC144" s="24">
        <v>0</v>
      </c>
      <c r="BD144" s="34">
        <v>0</v>
      </c>
      <c r="BE144" s="25">
        <v>0</v>
      </c>
      <c r="BF144" s="26">
        <v>0</v>
      </c>
      <c r="BG144" s="16">
        <f t="shared" ref="BG144:BG207" si="153">BD144-BE144</f>
        <v>0</v>
      </c>
      <c r="BH144" s="67">
        <v>1</v>
      </c>
      <c r="BO144">
        <v>1970</v>
      </c>
      <c r="BP144" s="107">
        <f>$BA144</f>
        <v>0</v>
      </c>
      <c r="BQ144" s="24">
        <v>0</v>
      </c>
      <c r="BR144" s="34">
        <v>0</v>
      </c>
      <c r="BS144" s="25">
        <v>0</v>
      </c>
      <c r="BT144" s="26">
        <v>0</v>
      </c>
      <c r="BU144" s="67">
        <v>1</v>
      </c>
      <c r="CC144" s="107">
        <f>$BA144</f>
        <v>0</v>
      </c>
      <c r="CD144" s="24">
        <v>0</v>
      </c>
      <c r="CE144" s="34">
        <v>0</v>
      </c>
      <c r="CF144" s="25">
        <v>0</v>
      </c>
      <c r="CG144" s="26">
        <v>0</v>
      </c>
      <c r="CH144" s="67">
        <v>1</v>
      </c>
      <c r="DA144" s="14">
        <v>1970</v>
      </c>
      <c r="DB144" s="107">
        <v>2</v>
      </c>
      <c r="DC144" s="24">
        <v>0</v>
      </c>
      <c r="DD144" s="34">
        <v>0</v>
      </c>
      <c r="DE144" s="25">
        <v>0</v>
      </c>
      <c r="DF144" s="26">
        <v>0</v>
      </c>
      <c r="DG144" s="120">
        <f t="shared" ref="DG144:DG207" si="154">DD144-DE144</f>
        <v>0</v>
      </c>
      <c r="DK144" s="14">
        <v>1970</v>
      </c>
      <c r="DL144" s="107">
        <v>2</v>
      </c>
      <c r="DM144" s="24">
        <v>0</v>
      </c>
      <c r="DN144" s="34">
        <v>0</v>
      </c>
      <c r="DO144" s="25">
        <v>0</v>
      </c>
      <c r="DP144" s="26">
        <v>0</v>
      </c>
      <c r="DQ144" s="110">
        <f t="shared" ref="DQ144:DQ207" si="155">DN144-DO144</f>
        <v>0</v>
      </c>
      <c r="DR144" s="67">
        <v>1</v>
      </c>
      <c r="DT144" s="14">
        <v>1970</v>
      </c>
      <c r="DU144" s="107">
        <v>0</v>
      </c>
      <c r="DV144" s="24">
        <v>0</v>
      </c>
      <c r="DW144" s="34">
        <v>0</v>
      </c>
      <c r="DX144" s="25">
        <v>0</v>
      </c>
      <c r="DY144" s="26">
        <v>0</v>
      </c>
      <c r="DZ144" s="110">
        <f t="shared" ref="DZ144:DZ207" si="156">DW144-DX144</f>
        <v>0</v>
      </c>
      <c r="EC144" s="14">
        <v>1970</v>
      </c>
      <c r="ED144" s="107">
        <v>0</v>
      </c>
      <c r="EE144" s="24">
        <v>0</v>
      </c>
      <c r="EF144" s="34">
        <v>0</v>
      </c>
      <c r="EG144" s="25">
        <v>0</v>
      </c>
      <c r="EH144" s="26">
        <v>0</v>
      </c>
      <c r="EI144" s="110">
        <f t="shared" ref="EI144:EI207" si="157">EF144-EG144</f>
        <v>0</v>
      </c>
      <c r="EJ144" s="67">
        <v>1</v>
      </c>
      <c r="EK144" s="14"/>
      <c r="EL144" s="23"/>
      <c r="EM144" s="24"/>
      <c r="EN144" s="34"/>
      <c r="EO144" s="25"/>
      <c r="EP144" s="26"/>
      <c r="EQ144" s="16"/>
      <c r="ES144" s="14"/>
      <c r="ET144" s="23"/>
    </row>
    <row r="145" spans="1:150" x14ac:dyDescent="0.35">
      <c r="A145" s="6">
        <v>1955</v>
      </c>
      <c r="B145" s="107">
        <f t="shared" si="121"/>
        <v>0.19852999999999998</v>
      </c>
      <c r="C145" s="24">
        <f t="shared" si="122"/>
        <v>1.6393370262399062E-2</v>
      </c>
      <c r="D145" s="34">
        <f t="shared" si="123"/>
        <v>7.9396359381386117E-2</v>
      </c>
      <c r="E145" s="25">
        <f t="shared" si="124"/>
        <v>1.524747597136328E-2</v>
      </c>
      <c r="F145" s="26">
        <f t="shared" si="125"/>
        <v>4.0058982668942069E-5</v>
      </c>
      <c r="G145" s="120">
        <f t="shared" si="126"/>
        <v>6.4148883410022839E-2</v>
      </c>
      <c r="I145" s="6">
        <v>1955</v>
      </c>
      <c r="J145" s="107">
        <f t="shared" si="127"/>
        <v>0.19852999999999998</v>
      </c>
      <c r="K145" s="24">
        <f t="shared" si="147"/>
        <v>1.0557988742260136E-2</v>
      </c>
      <c r="L145" s="34">
        <f t="shared" si="148"/>
        <v>7.6108338169271372E-2</v>
      </c>
      <c r="M145" s="25">
        <f t="shared" si="149"/>
        <v>1.0188981798879053E-2</v>
      </c>
      <c r="N145" s="26">
        <f t="shared" si="150"/>
        <v>2.5786362479905541E-5</v>
      </c>
      <c r="O145" s="120">
        <f t="shared" si="151"/>
        <v>6.5919356370392312E-2</v>
      </c>
      <c r="Q145" s="6">
        <v>1955</v>
      </c>
      <c r="R145" s="107">
        <f t="shared" si="132"/>
        <v>0.19852999999999998</v>
      </c>
      <c r="S145" s="24">
        <f t="shared" si="133"/>
        <v>2.7920065651958054E-2</v>
      </c>
      <c r="T145" s="34">
        <f t="shared" si="134"/>
        <v>8.509661324757975E-2</v>
      </c>
      <c r="U145" s="25">
        <f t="shared" si="135"/>
        <v>2.4017097303968872E-2</v>
      </c>
      <c r="V145" s="26">
        <f t="shared" si="136"/>
        <v>6.9799218156523662E-5</v>
      </c>
      <c r="W145" s="120">
        <f t="shared" si="118"/>
        <v>6.1079515943610878E-2</v>
      </c>
      <c r="Y145" s="6">
        <v>1955</v>
      </c>
      <c r="Z145" s="107">
        <f t="shared" si="137"/>
        <v>0.19852999999999998</v>
      </c>
      <c r="AA145" s="24">
        <f t="shared" si="138"/>
        <v>2.7147383819417427E-2</v>
      </c>
      <c r="AB145" s="34">
        <f t="shared" si="139"/>
        <v>8.4668311037390337E-2</v>
      </c>
      <c r="AC145" s="25">
        <f t="shared" si="140"/>
        <v>2.3358170826754388E-2</v>
      </c>
      <c r="AD145" s="26">
        <f t="shared" si="141"/>
        <v>1.3649285929559214E-4</v>
      </c>
      <c r="AE145" s="120">
        <f t="shared" si="119"/>
        <v>6.1310140210635952E-2</v>
      </c>
      <c r="AG145" s="6">
        <v>1955</v>
      </c>
      <c r="AH145" s="107">
        <f t="shared" si="142"/>
        <v>0.19852999999999998</v>
      </c>
      <c r="AI145" s="24">
        <f t="shared" si="143"/>
        <v>1.0631957603410682E-2</v>
      </c>
      <c r="AJ145" s="34">
        <f t="shared" si="144"/>
        <v>7.6154564065298788E-2</v>
      </c>
      <c r="AK145" s="25">
        <f t="shared" si="145"/>
        <v>1.0260098561998155E-2</v>
      </c>
      <c r="AL145" s="26">
        <f t="shared" si="146"/>
        <v>1.2802824522534459E-5</v>
      </c>
      <c r="AM145" s="120">
        <f t="shared" si="120"/>
        <v>6.5894465503300637E-2</v>
      </c>
      <c r="AP145" s="6">
        <v>1971</v>
      </c>
      <c r="AQ145" s="107">
        <f t="shared" ref="AQ145:AQ208" si="158">AV$128*(AP145-AP$144)</f>
        <v>5.6250000000000001E-2</v>
      </c>
      <c r="AR145" s="24">
        <f t="shared" ref="AR145:AR208" si="159">AT144+((AQ145-AT144)*AV$130)</f>
        <v>1.93725E-3</v>
      </c>
      <c r="AS145" s="34">
        <f t="shared" ref="AS145:AS208" si="160">AT145+(AQ145-AT145)*AV$133</f>
        <v>2.0858567624999998E-2</v>
      </c>
      <c r="AT145" s="25">
        <f t="shared" ref="AT145:AT208" si="161">AR145-((AU145-AU144)*AV$132/AV$131)</f>
        <v>1.8016425E-3</v>
      </c>
      <c r="AU145" s="26">
        <f t="shared" ref="AU145:AU208" si="162">AU144+(AR145-AU144)*AV$129*AV$131/AV$132</f>
        <v>1.9653260869565217E-6</v>
      </c>
      <c r="AV145" s="120">
        <f t="shared" si="152"/>
        <v>1.9056925124999999E-2</v>
      </c>
      <c r="AX145" s="6"/>
      <c r="AZ145" s="6">
        <v>1971</v>
      </c>
      <c r="BA145" s="107">
        <f t="shared" ref="BA145:BA208" si="163">BG$128*(AZ145-AZ$144)</f>
        <v>5.6250000000000001E-2</v>
      </c>
      <c r="BB145" s="107">
        <f t="shared" ref="BB145:BB192" si="164">$BA145</f>
        <v>5.6250000000000001E-2</v>
      </c>
      <c r="BC145" s="24">
        <f t="shared" ref="BC145:BC209" si="165">BE144+((BB145-BE144)*BG$130)</f>
        <v>1.93725E-3</v>
      </c>
      <c r="BD145" s="34">
        <f t="shared" ref="BD145:BD209" si="166">BE145+(BB145-BE145)*BG$133</f>
        <v>2.0858567624999998E-2</v>
      </c>
      <c r="BE145" s="25">
        <f t="shared" ref="BE145:BE209" si="167">BC145-((BF145-BF144)*BG$132/BG$131)</f>
        <v>1.8016425E-3</v>
      </c>
      <c r="BF145" s="26">
        <f t="shared" ref="BF145:BF209" si="168">BF144+(BC145-BF144)*BH145*BG$129*BG$131/BG$132</f>
        <v>1.9653260869565217E-6</v>
      </c>
      <c r="BG145" s="16">
        <f t="shared" si="153"/>
        <v>1.9056925124999999E-2</v>
      </c>
      <c r="BH145" s="67">
        <v>1</v>
      </c>
      <c r="BP145" s="107">
        <f>$BA145</f>
        <v>5.6250000000000001E-2</v>
      </c>
      <c r="BQ145" s="24">
        <f>$BS144+(($BP145-$BS144)*$BT$130)</f>
        <v>1.93725E-3</v>
      </c>
      <c r="BR145" s="34">
        <f>$BS145+($BP145-$BS145)*$BT$133</f>
        <v>2.0858567624999998E-2</v>
      </c>
      <c r="BS145" s="25">
        <f>$BQ145-(($BT145-$BT144)*$BT$132/$BT$131)</f>
        <v>1.8016425E-3</v>
      </c>
      <c r="BT145" s="26">
        <f>$BT144+($BQ145-$BT144)*$BU145*$BT$129*$BT$131/$BT$132</f>
        <v>1.9653260869565217E-6</v>
      </c>
      <c r="BU145" s="67">
        <v>1</v>
      </c>
      <c r="CC145" s="107">
        <f t="shared" ref="CC145:CC192" si="169">$BA145</f>
        <v>5.6250000000000001E-2</v>
      </c>
      <c r="CD145" s="24">
        <f t="shared" ref="CD145:CD208" si="170">$CF144+(($CC145-$CF144)*$CH$130)</f>
        <v>1.93725E-3</v>
      </c>
      <c r="CE145" s="34">
        <f>$CF145+($CC145-$CF145)*$CH$133</f>
        <v>2.0858567624999998E-2</v>
      </c>
      <c r="CF145" s="25">
        <f>$CD145-(($CG145-$CG144)*$CH$132/$CH$131)</f>
        <v>1.8016425E-3</v>
      </c>
      <c r="CG145" s="26">
        <f>$CG144+($CD145-$CG144)*$CH145*$CH$129*$CH$131/$CH$132</f>
        <v>1.9653260869565217E-6</v>
      </c>
      <c r="CH145" s="67">
        <v>1</v>
      </c>
      <c r="DA145" s="6">
        <v>1971</v>
      </c>
      <c r="DB145" s="107">
        <f t="shared" ref="DB145:DB176" si="171">DG$128*(DA145-DA$144)+DB$144</f>
        <v>2.0562499999999999</v>
      </c>
      <c r="DC145" s="24">
        <f t="shared" ref="DC145:DC208" si="172">DE144+((DB145-DE144)*DG$130)</f>
        <v>3.1512031249999996E-2</v>
      </c>
      <c r="DD145" s="34">
        <f t="shared" ref="DD145:DD208" si="173">DE145+((DB145-DB$144)-DE145)*DG$133</f>
        <v>3.8736522890624965E-2</v>
      </c>
      <c r="DE145" s="25">
        <f t="shared" ref="DE145:DE208" si="174">DC145-((DF145-DF144)*DG$132/DG$131)</f>
        <v>2.9306189062499995E-2</v>
      </c>
      <c r="DF145" s="26">
        <f t="shared" ref="DF145:DF208" si="175">DF144+(DC145-DF144)*DG$129*DG$131/DG$132</f>
        <v>3.1968727355072462E-5</v>
      </c>
      <c r="DG145" s="120">
        <f t="shared" si="154"/>
        <v>9.4303338281249705E-3</v>
      </c>
      <c r="DK145" s="6">
        <v>1971</v>
      </c>
      <c r="DL145" s="107">
        <f t="shared" ref="DL145:DL192" si="176">DQ$128*(DK145-DK$144)+DL$144</f>
        <v>2.0562499999999999</v>
      </c>
      <c r="DM145" s="24">
        <f t="shared" ref="DM145:DM208" si="177">DO144+((DL145-DO144)*DQ$130)</f>
        <v>3.1512031249999996E-2</v>
      </c>
      <c r="DN145" s="34">
        <f t="shared" ref="DN145:DN208" si="178">DO145+((DL145-DL$144*DR145)-DO145)*DQ$133</f>
        <v>3.8736522890624965E-2</v>
      </c>
      <c r="DO145" s="25">
        <f t="shared" ref="DO145:DO208" si="179">DM145-((DP145-DP144)*DQ$132/DQ$131)</f>
        <v>2.9306189062499995E-2</v>
      </c>
      <c r="DP145" s="26">
        <f t="shared" ref="DP145:DP208" si="180">DP144+(DM145-DP144)*DR145*DQ$129*DQ$131/DQ$132</f>
        <v>3.1968727355072462E-5</v>
      </c>
      <c r="DQ145" s="110">
        <f t="shared" si="155"/>
        <v>9.4303338281249705E-3</v>
      </c>
      <c r="DR145" s="67">
        <v>1</v>
      </c>
      <c r="DT145" s="6">
        <v>1971</v>
      </c>
      <c r="DU145" s="107">
        <f t="shared" ref="DU145:DU176" si="181">DZ$128*(DT145-DT$144)</f>
        <v>5.6250000000000001E-2</v>
      </c>
      <c r="DV145" s="24">
        <f t="shared" ref="DV145:DV208" si="182">DX144+((DU145-DX144)*DZ$130)</f>
        <v>1.9119375E-3</v>
      </c>
      <c r="DW145" s="34">
        <f t="shared" ref="DW145:DW208" si="183">DX145+(DU145-DX145)*DZ$133</f>
        <v>2.084326621875E-2</v>
      </c>
      <c r="DX145" s="25">
        <f t="shared" ref="DX145:DX208" si="184">DV145-((DY145-DY144)*DZ$132/DZ$131)</f>
        <v>1.778101875E-3</v>
      </c>
      <c r="DY145" s="26">
        <f t="shared" ref="DY145:DY208" si="185">DY144+(DV145-DY144)*DZ$129*DZ$131/DZ$132</f>
        <v>3.9363419117647064E-6</v>
      </c>
      <c r="DZ145" s="110">
        <f t="shared" si="156"/>
        <v>1.906516434375E-2</v>
      </c>
      <c r="EC145" s="6">
        <v>1971</v>
      </c>
      <c r="ED145" s="107">
        <f>EI$128*(EC145-EC$144)</f>
        <v>5.6250000000000001E-2</v>
      </c>
      <c r="EE145" s="24">
        <f>EG144+((ED145-EG144)*EI$130)</f>
        <v>1.9119375E-3</v>
      </c>
      <c r="EF145" s="34">
        <f>EG145+(ED145-EG145)*EI$133</f>
        <v>2.084326621875E-2</v>
      </c>
      <c r="EG145" s="25">
        <f>EE145-((EH145-EH144)*EI$132/EI$131)</f>
        <v>1.778101875E-3</v>
      </c>
      <c r="EH145" s="26">
        <f>EH144+(EE145-EH144)*EJ145*EI$129*EI$131/EI$132</f>
        <v>3.9363419117647064E-6</v>
      </c>
      <c r="EI145" s="110">
        <f t="shared" si="157"/>
        <v>1.906516434375E-2</v>
      </c>
      <c r="EJ145" s="67">
        <v>1</v>
      </c>
      <c r="EK145" s="6"/>
      <c r="EL145" s="23"/>
      <c r="EM145" s="24"/>
      <c r="EN145" s="34"/>
      <c r="EO145" s="25"/>
      <c r="EP145" s="26"/>
      <c r="EQ145" s="16"/>
      <c r="ES145" s="6"/>
      <c r="ET145" s="23"/>
    </row>
    <row r="146" spans="1:150" x14ac:dyDescent="0.35">
      <c r="A146" s="14">
        <v>1956</v>
      </c>
      <c r="B146" s="107">
        <f t="shared" si="121"/>
        <v>0.238236</v>
      </c>
      <c r="C146" s="24">
        <f t="shared" si="122"/>
        <v>2.2243740912761756E-2</v>
      </c>
      <c r="D146" s="34">
        <f t="shared" si="123"/>
        <v>9.6830764065475916E-2</v>
      </c>
      <c r="E146" s="25">
        <f t="shared" si="124"/>
        <v>2.068948317765526E-2</v>
      </c>
      <c r="F146" s="26">
        <f t="shared" si="125"/>
        <v>6.2584457090775368E-5</v>
      </c>
      <c r="G146" s="120">
        <f t="shared" si="126"/>
        <v>7.6141280887820656E-2</v>
      </c>
      <c r="I146" s="14">
        <v>1956</v>
      </c>
      <c r="J146" s="107">
        <f t="shared" si="127"/>
        <v>0.238236</v>
      </c>
      <c r="K146" s="24">
        <f t="shared" si="147"/>
        <v>1.4528032414191781E-2</v>
      </c>
      <c r="L146" s="34">
        <f t="shared" si="148"/>
        <v>9.2495894971548212E-2</v>
      </c>
      <c r="M146" s="25">
        <f t="shared" si="149"/>
        <v>1.4020453802381866E-2</v>
      </c>
      <c r="N146" s="26">
        <f t="shared" si="150"/>
        <v>4.0715145180197182E-5</v>
      </c>
      <c r="O146" s="120">
        <f t="shared" si="151"/>
        <v>7.8475441169166341E-2</v>
      </c>
      <c r="Q146" s="14">
        <v>1956</v>
      </c>
      <c r="R146" s="107">
        <f t="shared" si="132"/>
        <v>0.238236</v>
      </c>
      <c r="S146" s="24">
        <f t="shared" si="133"/>
        <v>3.6917359624323867E-2</v>
      </c>
      <c r="T146" s="34">
        <f t="shared" si="134"/>
        <v>0.10402575575884927</v>
      </c>
      <c r="U146" s="25">
        <f t="shared" si="135"/>
        <v>3.1758701167460435E-2</v>
      </c>
      <c r="V146" s="26">
        <f t="shared" si="136"/>
        <v>1.0691186892532531E-4</v>
      </c>
      <c r="W146" s="120">
        <f t="shared" si="118"/>
        <v>7.2267054591388838E-2</v>
      </c>
      <c r="Y146" s="14">
        <v>1956</v>
      </c>
      <c r="Z146" s="107">
        <f t="shared" si="137"/>
        <v>0.238236</v>
      </c>
      <c r="AA146" s="24">
        <f t="shared" si="138"/>
        <v>3.5913482385347126E-2</v>
      </c>
      <c r="AB146" s="34">
        <f t="shared" si="139"/>
        <v>0.10347065750360494</v>
      </c>
      <c r="AC146" s="25">
        <f t="shared" si="140"/>
        <v>3.0904703851699911E-2</v>
      </c>
      <c r="AD146" s="26">
        <f t="shared" si="141"/>
        <v>2.0908385253685615E-4</v>
      </c>
      <c r="AE146" s="120">
        <f t="shared" si="119"/>
        <v>7.2565953651905032E-2</v>
      </c>
      <c r="AG146" s="14">
        <v>1956</v>
      </c>
      <c r="AH146" s="107">
        <f t="shared" si="142"/>
        <v>0.238236</v>
      </c>
      <c r="AI146" s="24">
        <f t="shared" si="143"/>
        <v>1.4629028737156023E-2</v>
      </c>
      <c r="AJ146" s="34">
        <f t="shared" si="144"/>
        <v>9.2558949539639002E-2</v>
      </c>
      <c r="AK146" s="25">
        <f t="shared" si="145"/>
        <v>1.4117460830213851E-2</v>
      </c>
      <c r="AL146" s="26">
        <f t="shared" si="146"/>
        <v>2.0216852159377535E-5</v>
      </c>
      <c r="AM146" s="120">
        <f t="shared" si="120"/>
        <v>7.8441488709425147E-2</v>
      </c>
      <c r="AP146" s="14">
        <v>1972</v>
      </c>
      <c r="AQ146" s="107">
        <f t="shared" si="158"/>
        <v>0.1125</v>
      </c>
      <c r="AR146" s="24">
        <f t="shared" si="159"/>
        <v>5.6140939322999999E-3</v>
      </c>
      <c r="AS146" s="34">
        <f t="shared" si="160"/>
        <v>4.2768809204412304E-2</v>
      </c>
      <c r="AT146" s="25">
        <f t="shared" si="161"/>
        <v>5.2212449298650867E-3</v>
      </c>
      <c r="AU146" s="26">
        <f t="shared" si="162"/>
        <v>7.6587898903610595E-6</v>
      </c>
      <c r="AV146" s="120">
        <f t="shared" si="152"/>
        <v>3.7547564274547217E-2</v>
      </c>
      <c r="AX146" s="14"/>
      <c r="AZ146" s="14">
        <v>1972</v>
      </c>
      <c r="BA146" s="107">
        <f t="shared" si="163"/>
        <v>0.1125</v>
      </c>
      <c r="BB146" s="107">
        <f t="shared" si="164"/>
        <v>0.1125</v>
      </c>
      <c r="BC146" s="24">
        <f t="shared" si="165"/>
        <v>5.6140939322999999E-3</v>
      </c>
      <c r="BD146" s="34">
        <f t="shared" si="166"/>
        <v>4.2768809204412304E-2</v>
      </c>
      <c r="BE146" s="25">
        <f t="shared" si="167"/>
        <v>5.2212449298650867E-3</v>
      </c>
      <c r="BF146" s="26">
        <f t="shared" si="168"/>
        <v>7.6587898903610595E-6</v>
      </c>
      <c r="BG146" s="16">
        <f t="shared" si="153"/>
        <v>3.7547564274547217E-2</v>
      </c>
      <c r="BH146" s="67">
        <v>1</v>
      </c>
      <c r="BP146" s="107">
        <f t="shared" ref="BP146:BP192" si="186">$BA146</f>
        <v>0.1125</v>
      </c>
      <c r="BQ146" s="24">
        <f>$BS145+(($BP146-$BS145)*$BT$130)</f>
        <v>5.6140939322999999E-3</v>
      </c>
      <c r="BR146" s="34">
        <f t="shared" ref="BR146:BR209" si="187">$BS146+($BP146-$BS146)*$BT$133</f>
        <v>4.2768809204412304E-2</v>
      </c>
      <c r="BS146" s="25">
        <f t="shared" ref="BS146:BS209" si="188">$BQ146-(($BT146-$BT145)*$BT$132/$BT$131)</f>
        <v>5.2212449298650867E-3</v>
      </c>
      <c r="BT146" s="26">
        <f t="shared" ref="BT146:BT209" si="189">$BT145+($BQ146-$BT145)*$BU146*$BT$129*$BT$131/$BT$132</f>
        <v>7.6587898903610595E-6</v>
      </c>
      <c r="BU146" s="67">
        <v>1</v>
      </c>
      <c r="CC146" s="107">
        <f t="shared" si="169"/>
        <v>0.1125</v>
      </c>
      <c r="CD146" s="24">
        <f t="shared" si="170"/>
        <v>5.6140939322999999E-3</v>
      </c>
      <c r="CE146" s="34">
        <f t="shared" ref="CE146:CE209" si="190">$CF146+($CC146-$CF146)*$CH$133</f>
        <v>4.2768809204412304E-2</v>
      </c>
      <c r="CF146" s="25">
        <f t="shared" ref="CF146:CF209" si="191">$CD146-(($CG146-$CG145)*$CH$132/$CH$131)</f>
        <v>5.2212449298650867E-3</v>
      </c>
      <c r="CG146" s="26">
        <f t="shared" ref="CG146:CG209" si="192">$CG145+($CD146-$CG145)*$CH146*$CH$129*$CH$131/$CH$132</f>
        <v>7.6587898903610595E-6</v>
      </c>
      <c r="CH146" s="67">
        <v>1</v>
      </c>
      <c r="DA146" s="14">
        <v>1972</v>
      </c>
      <c r="DB146" s="107">
        <f t="shared" si="171"/>
        <v>2.1124999999999998</v>
      </c>
      <c r="DC146" s="24">
        <f t="shared" si="172"/>
        <v>6.1231134215117181E-2</v>
      </c>
      <c r="DD146" s="34">
        <f t="shared" si="173"/>
        <v>7.639067521013293E-2</v>
      </c>
      <c r="DE146" s="25">
        <f t="shared" si="174"/>
        <v>5.6947192630973836E-2</v>
      </c>
      <c r="DF146" s="26">
        <f t="shared" si="175"/>
        <v>9.4054837270193435E-5</v>
      </c>
      <c r="DG146" s="120">
        <f t="shared" si="154"/>
        <v>1.9443482579159094E-2</v>
      </c>
      <c r="DK146" s="14">
        <v>1972</v>
      </c>
      <c r="DL146" s="107">
        <f t="shared" si="176"/>
        <v>2.1124999999999998</v>
      </c>
      <c r="DM146" s="24">
        <f t="shared" si="177"/>
        <v>6.1231134215117181E-2</v>
      </c>
      <c r="DN146" s="34">
        <f t="shared" si="178"/>
        <v>7.639067521013293E-2</v>
      </c>
      <c r="DO146" s="25">
        <f t="shared" si="179"/>
        <v>5.6947192630973836E-2</v>
      </c>
      <c r="DP146" s="26">
        <f t="shared" si="180"/>
        <v>9.4054837270193435E-5</v>
      </c>
      <c r="DQ146" s="110">
        <f t="shared" si="155"/>
        <v>1.9443482579159094E-2</v>
      </c>
      <c r="DR146" s="67">
        <v>1</v>
      </c>
      <c r="DT146" s="14">
        <v>1972</v>
      </c>
      <c r="DU146" s="107">
        <f t="shared" si="181"/>
        <v>0.1125</v>
      </c>
      <c r="DV146" s="24">
        <f t="shared" si="182"/>
        <v>5.5415391922687502E-3</v>
      </c>
      <c r="DW146" s="34">
        <f t="shared" si="183"/>
        <v>4.2725039545283443E-2</v>
      </c>
      <c r="DX146" s="25">
        <f t="shared" si="184"/>
        <v>5.1539069927437611E-3</v>
      </c>
      <c r="DY146" s="26">
        <f t="shared" si="185"/>
        <v>1.5337288956617327E-5</v>
      </c>
      <c r="DZ146" s="110">
        <f t="shared" si="156"/>
        <v>3.7571132552539681E-2</v>
      </c>
      <c r="EC146" s="14">
        <v>1972</v>
      </c>
      <c r="ED146" s="107">
        <f>EI$128*(EC146-EC$144)</f>
        <v>0.1125</v>
      </c>
      <c r="EE146" s="24">
        <f>EG145+((ED146-EG145)*EI$130)</f>
        <v>5.5415391922687502E-3</v>
      </c>
      <c r="EF146" s="34">
        <f>EG146+(ED146-EG146)*EI$133</f>
        <v>4.2725039545283443E-2</v>
      </c>
      <c r="EG146" s="25">
        <f>EE146-((EH146-EH145)*EI$132/EI$131)</f>
        <v>5.1539069927437611E-3</v>
      </c>
      <c r="EH146" s="26">
        <f>EH145+(EE146-EH145)*EJ146*EI$129*EI$131/EI$132</f>
        <v>1.5337288956617327E-5</v>
      </c>
      <c r="EI146" s="110">
        <f t="shared" si="157"/>
        <v>3.7571132552539681E-2</v>
      </c>
      <c r="EJ146" s="67">
        <v>1</v>
      </c>
      <c r="EK146" s="14"/>
      <c r="EL146" s="23"/>
      <c r="EM146" s="24"/>
      <c r="EN146" s="34"/>
      <c r="EO146" s="25"/>
      <c r="EP146" s="26"/>
      <c r="EQ146" s="16"/>
      <c r="ES146" s="14"/>
      <c r="ET146" s="23"/>
    </row>
    <row r="147" spans="1:150" x14ac:dyDescent="0.35">
      <c r="A147" s="6">
        <v>1957</v>
      </c>
      <c r="B147" s="107">
        <f t="shared" si="121"/>
        <v>0.27794199999999997</v>
      </c>
      <c r="C147" s="24">
        <f t="shared" si="122"/>
        <v>2.8760780892956327E-2</v>
      </c>
      <c r="D147" s="34">
        <f t="shared" si="123"/>
        <v>0.11466843964258971</v>
      </c>
      <c r="E147" s="25">
        <f t="shared" si="124"/>
        <v>2.6751907142445738E-2</v>
      </c>
      <c r="F147" s="26">
        <f t="shared" si="125"/>
        <v>9.1698569417015779E-5</v>
      </c>
      <c r="G147" s="120">
        <f t="shared" si="126"/>
        <v>8.7916532500143973E-2</v>
      </c>
      <c r="I147" s="6">
        <v>1957</v>
      </c>
      <c r="J147" s="107">
        <f t="shared" si="127"/>
        <v>0.27794199999999997</v>
      </c>
      <c r="K147" s="24">
        <f t="shared" si="147"/>
        <v>1.9042089061883948E-2</v>
      </c>
      <c r="L147" s="34">
        <f t="shared" si="148"/>
        <v>0.10922477663361954</v>
      </c>
      <c r="M147" s="25">
        <f t="shared" si="149"/>
        <v>1.8377040974799315E-2</v>
      </c>
      <c r="N147" s="26">
        <f t="shared" si="150"/>
        <v>6.0275383035627516E-5</v>
      </c>
      <c r="O147" s="120">
        <f t="shared" si="151"/>
        <v>9.0847735658820233E-2</v>
      </c>
      <c r="Q147" s="6">
        <v>1957</v>
      </c>
      <c r="R147" s="107">
        <f t="shared" si="132"/>
        <v>0.27794199999999997</v>
      </c>
      <c r="S147" s="24">
        <f t="shared" si="133"/>
        <v>4.6583859423155967E-2</v>
      </c>
      <c r="T147" s="34">
        <f t="shared" si="134"/>
        <v>0.12332980639761637</v>
      </c>
      <c r="U147" s="25">
        <f t="shared" si="135"/>
        <v>4.007708676556368E-2</v>
      </c>
      <c r="V147" s="26">
        <f t="shared" si="136"/>
        <v>1.5372318300872306E-4</v>
      </c>
      <c r="W147" s="120">
        <f t="shared" si="118"/>
        <v>8.3252719632052691E-2</v>
      </c>
      <c r="Y147" s="6">
        <v>1957</v>
      </c>
      <c r="Z147" s="107">
        <f t="shared" si="137"/>
        <v>0.27794199999999997</v>
      </c>
      <c r="AA147" s="24">
        <f t="shared" si="138"/>
        <v>4.5339093065645084E-2</v>
      </c>
      <c r="AB147" s="34">
        <f t="shared" si="139"/>
        <v>0.12264327965427645</v>
      </c>
      <c r="AC147" s="25">
        <f t="shared" si="140"/>
        <v>3.9020891775809932E-2</v>
      </c>
      <c r="AD147" s="26">
        <f t="shared" si="141"/>
        <v>3.006519871721482E-4</v>
      </c>
      <c r="AE147" s="120">
        <f t="shared" si="119"/>
        <v>8.3622387878466514E-2</v>
      </c>
      <c r="AG147" s="6">
        <v>1957</v>
      </c>
      <c r="AH147" s="107">
        <f t="shared" si="142"/>
        <v>0.27794199999999997</v>
      </c>
      <c r="AI147" s="24">
        <f t="shared" si="143"/>
        <v>1.9173394298863632E-2</v>
      </c>
      <c r="AJ147" s="34">
        <f t="shared" si="144"/>
        <v>0.10930667150734882</v>
      </c>
      <c r="AK147" s="25">
        <f t="shared" si="145"/>
        <v>1.8503033088228982E-2</v>
      </c>
      <c r="AL147" s="26">
        <f t="shared" si="146"/>
        <v>2.993223202364781E-5</v>
      </c>
      <c r="AM147" s="120">
        <f t="shared" si="120"/>
        <v>9.0803638419119842E-2</v>
      </c>
      <c r="AP147" s="6">
        <v>1973</v>
      </c>
      <c r="AQ147" s="107">
        <f t="shared" si="158"/>
        <v>0.16875000000000001</v>
      </c>
      <c r="AR147" s="24">
        <f t="shared" si="159"/>
        <v>1.0853175254480533E-2</v>
      </c>
      <c r="AS147" s="34">
        <f t="shared" si="160"/>
        <v>6.5623592916273496E-2</v>
      </c>
      <c r="AT147" s="25">
        <f t="shared" si="161"/>
        <v>1.0093989101959222E-2</v>
      </c>
      <c r="AU147" s="26">
        <f t="shared" si="162"/>
        <v>1.8661487752988772E-5</v>
      </c>
      <c r="AV147" s="120">
        <f t="shared" si="152"/>
        <v>5.5529603814314273E-2</v>
      </c>
      <c r="AX147" s="6"/>
      <c r="AZ147" s="6">
        <v>1973</v>
      </c>
      <c r="BA147" s="107">
        <f t="shared" si="163"/>
        <v>0.16875000000000001</v>
      </c>
      <c r="BB147" s="107">
        <f t="shared" si="164"/>
        <v>0.16875000000000001</v>
      </c>
      <c r="BC147" s="24">
        <f t="shared" si="165"/>
        <v>1.0853175254480533E-2</v>
      </c>
      <c r="BD147" s="34">
        <f t="shared" si="166"/>
        <v>6.5623592916273496E-2</v>
      </c>
      <c r="BE147" s="25">
        <f t="shared" si="167"/>
        <v>1.0093989101959222E-2</v>
      </c>
      <c r="BF147" s="26">
        <f t="shared" si="168"/>
        <v>1.8661487752988772E-5</v>
      </c>
      <c r="BG147" s="16">
        <f t="shared" si="153"/>
        <v>5.5529603814314273E-2</v>
      </c>
      <c r="BH147" s="67">
        <v>1</v>
      </c>
      <c r="BP147" s="107">
        <f t="shared" si="186"/>
        <v>0.16875000000000001</v>
      </c>
      <c r="BQ147" s="24">
        <f t="shared" ref="BQ147:BQ210" si="193">$BS146+(($BP147-$BS146)*$BT$130)</f>
        <v>1.0853175254480533E-2</v>
      </c>
      <c r="BR147" s="34">
        <f t="shared" si="187"/>
        <v>6.5623592916273496E-2</v>
      </c>
      <c r="BS147" s="25">
        <f t="shared" si="188"/>
        <v>1.0093989101959222E-2</v>
      </c>
      <c r="BT147" s="26">
        <f t="shared" si="189"/>
        <v>1.8661487752988772E-5</v>
      </c>
      <c r="BU147" s="67">
        <v>1</v>
      </c>
      <c r="CC147" s="107">
        <f t="shared" si="169"/>
        <v>0.16875000000000001</v>
      </c>
      <c r="CD147" s="24">
        <f t="shared" si="170"/>
        <v>1.0853175254480533E-2</v>
      </c>
      <c r="CE147" s="34">
        <f t="shared" si="190"/>
        <v>6.5623592916273496E-2</v>
      </c>
      <c r="CF147" s="25">
        <f t="shared" si="191"/>
        <v>1.0093989101959222E-2</v>
      </c>
      <c r="CG147" s="26">
        <f t="shared" si="192"/>
        <v>1.8661487752988772E-5</v>
      </c>
      <c r="CH147" s="67">
        <v>1</v>
      </c>
      <c r="DA147" s="6">
        <v>1973</v>
      </c>
      <c r="DB147" s="107">
        <f t="shared" si="171"/>
        <v>2.1687500000000002</v>
      </c>
      <c r="DC147" s="24">
        <f t="shared" si="172"/>
        <v>8.9310570653904159E-2</v>
      </c>
      <c r="DD147" s="34">
        <f t="shared" si="173"/>
        <v>0.11305501945538092</v>
      </c>
      <c r="DE147" s="25">
        <f t="shared" si="174"/>
        <v>8.3065414546739783E-2</v>
      </c>
      <c r="DF147" s="26">
        <f t="shared" si="175"/>
        <v>1.8456434606967716E-4</v>
      </c>
      <c r="DG147" s="120">
        <f t="shared" si="154"/>
        <v>2.9989604908641138E-2</v>
      </c>
      <c r="DK147" s="6">
        <v>1973</v>
      </c>
      <c r="DL147" s="107">
        <f t="shared" si="176"/>
        <v>2.1687500000000002</v>
      </c>
      <c r="DM147" s="24">
        <f t="shared" si="177"/>
        <v>8.9310570653904159E-2</v>
      </c>
      <c r="DN147" s="34">
        <f t="shared" si="178"/>
        <v>0.11305501945538092</v>
      </c>
      <c r="DO147" s="25">
        <f t="shared" si="179"/>
        <v>8.3065414546739783E-2</v>
      </c>
      <c r="DP147" s="26">
        <f t="shared" si="180"/>
        <v>1.8456434606967716E-4</v>
      </c>
      <c r="DQ147" s="110">
        <f t="shared" si="155"/>
        <v>2.9989604908641138E-2</v>
      </c>
      <c r="DR147" s="67">
        <v>1</v>
      </c>
      <c r="DT147" s="6">
        <v>1973</v>
      </c>
      <c r="DU147" s="107">
        <f t="shared" si="181"/>
        <v>0.16875000000000001</v>
      </c>
      <c r="DV147" s="24">
        <f t="shared" si="182"/>
        <v>1.0714538194060401E-2</v>
      </c>
      <c r="DW147" s="34">
        <f t="shared" si="183"/>
        <v>6.5540136184957035E-2</v>
      </c>
      <c r="DX147" s="25">
        <f t="shared" si="184"/>
        <v>9.9655941307031353E-3</v>
      </c>
      <c r="DY147" s="26">
        <f t="shared" si="185"/>
        <v>3.7365055525948645E-5</v>
      </c>
      <c r="DZ147" s="110">
        <f t="shared" si="156"/>
        <v>5.5574542054253898E-2</v>
      </c>
      <c r="EC147" s="6">
        <v>1973</v>
      </c>
      <c r="ED147" s="107">
        <f>EI$128*(EC147-EC$144)</f>
        <v>0.16875000000000001</v>
      </c>
      <c r="EE147" s="24">
        <f>EG146+((ED147-EG146)*EI$130)</f>
        <v>1.0714538194060401E-2</v>
      </c>
      <c r="EF147" s="34">
        <f>EG147+(ED147-EG147)*EI$133</f>
        <v>6.5540136184957035E-2</v>
      </c>
      <c r="EG147" s="25">
        <f>EE147-((EH147-EH146)*EI$132/EI$131)</f>
        <v>9.9655941307031353E-3</v>
      </c>
      <c r="EH147" s="26">
        <f>EH146+(EE147-EH146)*EJ147*EI$129*EI$131/EI$132</f>
        <v>3.7365055525948645E-5</v>
      </c>
      <c r="EI147" s="110">
        <f t="shared" si="157"/>
        <v>5.5574542054253898E-2</v>
      </c>
      <c r="EJ147" s="67">
        <v>1</v>
      </c>
      <c r="EK147" s="6"/>
      <c r="EL147" s="23"/>
      <c r="EM147" s="24"/>
      <c r="EN147" s="34"/>
      <c r="EO147" s="25"/>
      <c r="EP147" s="26"/>
      <c r="EQ147" s="16"/>
      <c r="ES147" s="6"/>
      <c r="ET147" s="23"/>
    </row>
    <row r="148" spans="1:150" x14ac:dyDescent="0.35">
      <c r="A148" s="14">
        <v>1958</v>
      </c>
      <c r="B148" s="107">
        <f t="shared" si="121"/>
        <v>0.31764799999999999</v>
      </c>
      <c r="C148" s="24">
        <f t="shared" si="122"/>
        <v>3.58787720558515E-2</v>
      </c>
      <c r="D148" s="34">
        <f t="shared" si="123"/>
        <v>0.13286968999267068</v>
      </c>
      <c r="E148" s="25">
        <f t="shared" si="124"/>
        <v>3.3373676911801084E-2</v>
      </c>
      <c r="F148" s="26">
        <f t="shared" si="125"/>
        <v>1.2800429614238411E-4</v>
      </c>
      <c r="G148" s="120">
        <f t="shared" si="126"/>
        <v>9.9496013080869597E-2</v>
      </c>
      <c r="I148" s="14">
        <v>1958</v>
      </c>
      <c r="J148" s="107">
        <f t="shared" si="127"/>
        <v>0.31764799999999999</v>
      </c>
      <c r="K148" s="24">
        <f t="shared" si="147"/>
        <v>2.4071269512171808E-2</v>
      </c>
      <c r="L148" s="34">
        <f t="shared" si="148"/>
        <v>0.12627687506647381</v>
      </c>
      <c r="M148" s="25">
        <f t="shared" si="149"/>
        <v>2.3230884717652042E-2</v>
      </c>
      <c r="N148" s="26">
        <f t="shared" si="150"/>
        <v>8.4992582874444174E-5</v>
      </c>
      <c r="O148" s="120">
        <f t="shared" si="151"/>
        <v>0.10304599034882177</v>
      </c>
      <c r="Q148" s="14">
        <v>1958</v>
      </c>
      <c r="R148" s="107">
        <f t="shared" si="132"/>
        <v>0.31764799999999999</v>
      </c>
      <c r="S148" s="24">
        <f t="shared" si="133"/>
        <v>5.679240716054143E-2</v>
      </c>
      <c r="T148" s="34">
        <f t="shared" si="134"/>
        <v>0.14293774441239646</v>
      </c>
      <c r="U148" s="25">
        <f t="shared" si="135"/>
        <v>4.8862991403686849E-2</v>
      </c>
      <c r="V148" s="26">
        <f t="shared" si="136"/>
        <v>2.1076933953285672E-4</v>
      </c>
      <c r="W148" s="120">
        <f t="shared" si="118"/>
        <v>9.40747530087096E-2</v>
      </c>
      <c r="Y148" s="14">
        <v>1958</v>
      </c>
      <c r="Z148" s="107">
        <f t="shared" si="137"/>
        <v>0.31764799999999999</v>
      </c>
      <c r="AA148" s="24">
        <f t="shared" si="138"/>
        <v>5.5301073709349363E-2</v>
      </c>
      <c r="AB148" s="34">
        <f t="shared" si="139"/>
        <v>0.14211745953435895</v>
      </c>
      <c r="AC148" s="25">
        <f t="shared" si="140"/>
        <v>4.7601014668244554E-2</v>
      </c>
      <c r="AD148" s="26">
        <f t="shared" si="141"/>
        <v>4.122470457388846E-4</v>
      </c>
      <c r="AE148" s="120">
        <f t="shared" si="119"/>
        <v>9.4516444866114394E-2</v>
      </c>
      <c r="AG148" s="14">
        <v>1958</v>
      </c>
      <c r="AH148" s="107">
        <f t="shared" si="142"/>
        <v>0.31764799999999999</v>
      </c>
      <c r="AI148" s="24">
        <f t="shared" si="143"/>
        <v>2.4235847234126161E-2</v>
      </c>
      <c r="AJ148" s="34">
        <f t="shared" si="144"/>
        <v>0.12637941613588416</v>
      </c>
      <c r="AK148" s="25">
        <f t="shared" si="145"/>
        <v>2.3388640209052573E-2</v>
      </c>
      <c r="AL148" s="26">
        <f t="shared" si="146"/>
        <v>4.2210594705873723E-5</v>
      </c>
      <c r="AM148" s="120">
        <f t="shared" si="120"/>
        <v>0.10299077592683159</v>
      </c>
      <c r="AP148" s="14">
        <v>1974</v>
      </c>
      <c r="AQ148" s="107">
        <f t="shared" si="158"/>
        <v>0.22500000000000001</v>
      </c>
      <c r="AR148" s="24">
        <f t="shared" si="159"/>
        <v>1.7495352117287748E-2</v>
      </c>
      <c r="AS148" s="34">
        <f t="shared" si="160"/>
        <v>8.9326789452593203E-2</v>
      </c>
      <c r="AT148" s="25">
        <f t="shared" si="161"/>
        <v>1.6271983773220314E-2</v>
      </c>
      <c r="AU148" s="26">
        <f t="shared" si="162"/>
        <v>3.639146375396606E-5</v>
      </c>
      <c r="AV148" s="120">
        <f t="shared" si="152"/>
        <v>7.3054805679372892E-2</v>
      </c>
      <c r="AX148" s="14"/>
      <c r="AZ148" s="14">
        <v>1974</v>
      </c>
      <c r="BA148" s="107">
        <f t="shared" si="163"/>
        <v>0.22500000000000001</v>
      </c>
      <c r="BB148" s="107">
        <f t="shared" si="164"/>
        <v>0.22500000000000001</v>
      </c>
      <c r="BC148" s="24">
        <f t="shared" si="165"/>
        <v>1.7495352117287748E-2</v>
      </c>
      <c r="BD148" s="34">
        <f t="shared" si="166"/>
        <v>8.9326789452593203E-2</v>
      </c>
      <c r="BE148" s="25">
        <f t="shared" si="167"/>
        <v>1.6271983773220314E-2</v>
      </c>
      <c r="BF148" s="26">
        <f t="shared" si="168"/>
        <v>3.639146375396606E-5</v>
      </c>
      <c r="BG148" s="16">
        <f t="shared" si="153"/>
        <v>7.3054805679372892E-2</v>
      </c>
      <c r="BH148" s="67">
        <v>1</v>
      </c>
      <c r="BP148" s="107">
        <f t="shared" si="186"/>
        <v>0.22500000000000001</v>
      </c>
      <c r="BQ148" s="24">
        <f t="shared" si="193"/>
        <v>1.7495352117287748E-2</v>
      </c>
      <c r="BR148" s="34">
        <f t="shared" si="187"/>
        <v>8.9326789452593203E-2</v>
      </c>
      <c r="BS148" s="25">
        <f t="shared" si="188"/>
        <v>1.6271983773220314E-2</v>
      </c>
      <c r="BT148" s="26">
        <f t="shared" si="189"/>
        <v>3.639146375396606E-5</v>
      </c>
      <c r="BU148" s="67">
        <v>1</v>
      </c>
      <c r="CC148" s="107">
        <f t="shared" si="169"/>
        <v>0.22500000000000001</v>
      </c>
      <c r="CD148" s="24">
        <f t="shared" si="170"/>
        <v>1.7495352117287748E-2</v>
      </c>
      <c r="CE148" s="34">
        <f t="shared" si="190"/>
        <v>8.9326789452593203E-2</v>
      </c>
      <c r="CF148" s="25">
        <f t="shared" si="191"/>
        <v>1.6271983773220314E-2</v>
      </c>
      <c r="CG148" s="26">
        <f t="shared" si="192"/>
        <v>3.639146375396606E-5</v>
      </c>
      <c r="CH148" s="67">
        <v>1</v>
      </c>
      <c r="DA148" s="14">
        <v>1974</v>
      </c>
      <c r="DB148" s="107">
        <f t="shared" si="171"/>
        <v>2.2250000000000001</v>
      </c>
      <c r="DC148" s="24">
        <f t="shared" si="172"/>
        <v>0.11589056206881099</v>
      </c>
      <c r="DD148" s="34">
        <f t="shared" si="173"/>
        <v>0.14881424244834243</v>
      </c>
      <c r="DE148" s="25">
        <f t="shared" si="174"/>
        <v>0.10779114222821909</v>
      </c>
      <c r="DF148" s="26">
        <f t="shared" si="175"/>
        <v>3.019472423101394E-4</v>
      </c>
      <c r="DG148" s="120">
        <f t="shared" si="154"/>
        <v>4.1023100220123343E-2</v>
      </c>
      <c r="DK148" s="14">
        <v>1974</v>
      </c>
      <c r="DL148" s="107">
        <f t="shared" si="176"/>
        <v>2.2250000000000001</v>
      </c>
      <c r="DM148" s="24">
        <f t="shared" si="177"/>
        <v>0.11589056206881099</v>
      </c>
      <c r="DN148" s="34">
        <f t="shared" si="178"/>
        <v>0.14881424244834243</v>
      </c>
      <c r="DO148" s="25">
        <f t="shared" si="179"/>
        <v>0.10779114222821909</v>
      </c>
      <c r="DP148" s="26">
        <f t="shared" si="180"/>
        <v>3.019472423101394E-4</v>
      </c>
      <c r="DQ148" s="110">
        <f t="shared" si="155"/>
        <v>4.1023100220123343E-2</v>
      </c>
      <c r="DR148" s="67">
        <v>1</v>
      </c>
      <c r="DT148" s="14">
        <v>1974</v>
      </c>
      <c r="DU148" s="107">
        <f t="shared" si="181"/>
        <v>0.22500000000000001</v>
      </c>
      <c r="DV148" s="24">
        <f t="shared" si="182"/>
        <v>1.7274613586200534E-2</v>
      </c>
      <c r="DW148" s="34">
        <f t="shared" si="183"/>
        <v>8.9194204022884638E-2</v>
      </c>
      <c r="DX148" s="25">
        <f t="shared" si="184"/>
        <v>1.6068006189053314E-2</v>
      </c>
      <c r="DY148" s="26">
        <f t="shared" si="185"/>
        <v>7.2853508383219855E-5</v>
      </c>
      <c r="DZ148" s="110">
        <f t="shared" si="156"/>
        <v>7.3126197833831327E-2</v>
      </c>
      <c r="EC148" s="14">
        <v>1974</v>
      </c>
      <c r="ED148" s="107">
        <f>EI$128*(EC148-EC$144)</f>
        <v>0.22500000000000001</v>
      </c>
      <c r="EE148" s="24">
        <f>EG147+((ED148-EG147)*EI$130)</f>
        <v>1.7274613586200534E-2</v>
      </c>
      <c r="EF148" s="34">
        <f>EG148+(ED148-EG148)*EI$133</f>
        <v>8.9194204022884638E-2</v>
      </c>
      <c r="EG148" s="25">
        <f>EE148-((EH148-EH147)*EI$132/EI$131)</f>
        <v>1.6068006189053314E-2</v>
      </c>
      <c r="EH148" s="26">
        <f>EH147+(EE148-EH147)*EJ148*EI$129*EI$131/EI$132</f>
        <v>7.2853508383219855E-5</v>
      </c>
      <c r="EI148" s="110">
        <f t="shared" si="157"/>
        <v>7.3126197833831327E-2</v>
      </c>
      <c r="EJ148" s="67">
        <v>1</v>
      </c>
      <c r="EK148" s="14"/>
      <c r="EL148" s="23"/>
      <c r="EM148" s="24"/>
      <c r="EN148" s="34"/>
      <c r="EO148" s="25"/>
      <c r="EP148" s="26"/>
      <c r="EQ148" s="16"/>
      <c r="ES148" s="14"/>
      <c r="ET148" s="23"/>
    </row>
    <row r="149" spans="1:150" x14ac:dyDescent="0.35">
      <c r="A149" s="6">
        <v>1959</v>
      </c>
      <c r="B149" s="107">
        <f t="shared" si="121"/>
        <v>0.357354</v>
      </c>
      <c r="C149" s="24">
        <f t="shared" si="122"/>
        <v>4.3538559548693324E-2</v>
      </c>
      <c r="D149" s="34">
        <f t="shared" si="123"/>
        <v>0.15139878344265958</v>
      </c>
      <c r="E149" s="25">
        <f t="shared" si="124"/>
        <v>4.0499820681014757E-2</v>
      </c>
      <c r="F149" s="26">
        <f t="shared" si="125"/>
        <v>1.7204398987685608E-4</v>
      </c>
      <c r="G149" s="120">
        <f t="shared" si="126"/>
        <v>0.11089896276164482</v>
      </c>
      <c r="I149" s="6">
        <v>1959</v>
      </c>
      <c r="J149" s="107">
        <f t="shared" si="127"/>
        <v>0.357354</v>
      </c>
      <c r="K149" s="24">
        <f t="shared" si="147"/>
        <v>2.9588245232129277E-2</v>
      </c>
      <c r="L149" s="34">
        <f t="shared" si="148"/>
        <v>0.14363506040311347</v>
      </c>
      <c r="M149" s="25">
        <f t="shared" si="149"/>
        <v>2.8555631389405357E-2</v>
      </c>
      <c r="N149" s="26">
        <f t="shared" si="150"/>
        <v>1.1536357824867709E-4</v>
      </c>
      <c r="O149" s="120">
        <f t="shared" si="151"/>
        <v>0.11507942901370811</v>
      </c>
      <c r="Q149" s="6">
        <v>1959</v>
      </c>
      <c r="R149" s="107">
        <f t="shared" si="132"/>
        <v>0.357354</v>
      </c>
      <c r="S149" s="24">
        <f t="shared" si="133"/>
        <v>6.7440319941356824E-2</v>
      </c>
      <c r="T149" s="34">
        <f t="shared" si="134"/>
        <v>0.16279221885711595</v>
      </c>
      <c r="U149" s="25">
        <f t="shared" si="135"/>
        <v>5.8028182857101464E-2</v>
      </c>
      <c r="V149" s="26">
        <f t="shared" si="136"/>
        <v>2.7848255596634851E-4</v>
      </c>
      <c r="W149" s="120">
        <f t="shared" si="118"/>
        <v>0.10476403600001449</v>
      </c>
      <c r="Y149" s="6">
        <v>1959</v>
      </c>
      <c r="Z149" s="107">
        <f t="shared" si="137"/>
        <v>0.357354</v>
      </c>
      <c r="AA149" s="24">
        <f t="shared" si="138"/>
        <v>6.5699881601179025E-2</v>
      </c>
      <c r="AB149" s="34">
        <f t="shared" si="139"/>
        <v>0.1618376482962213</v>
      </c>
      <c r="AC149" s="25">
        <f t="shared" si="140"/>
        <v>5.6559612763417401E-2</v>
      </c>
      <c r="AD149" s="26">
        <f t="shared" si="141"/>
        <v>5.4471471005427044E-4</v>
      </c>
      <c r="AE149" s="120">
        <f t="shared" si="119"/>
        <v>0.1052780355328039</v>
      </c>
      <c r="AG149" s="6">
        <v>1959</v>
      </c>
      <c r="AH149" s="107">
        <f t="shared" si="142"/>
        <v>0.357354</v>
      </c>
      <c r="AI149" s="24">
        <f t="shared" si="143"/>
        <v>2.9788752364086291E-2</v>
      </c>
      <c r="AJ149" s="34">
        <f t="shared" si="144"/>
        <v>0.14375985521140269</v>
      </c>
      <c r="AK149" s="25">
        <f t="shared" si="145"/>
        <v>2.8747623402157977E-2</v>
      </c>
      <c r="AL149" s="26">
        <f t="shared" si="146"/>
        <v>5.7299420241066692E-5</v>
      </c>
      <c r="AM149" s="120">
        <f t="shared" si="120"/>
        <v>0.11501223180924472</v>
      </c>
      <c r="AP149" s="6">
        <v>1975</v>
      </c>
      <c r="AQ149" s="107">
        <f t="shared" si="158"/>
        <v>0.28125</v>
      </c>
      <c r="AR149" s="24">
        <f t="shared" si="159"/>
        <v>2.5397826652070604E-2</v>
      </c>
      <c r="AS149" s="34">
        <f t="shared" si="160"/>
        <v>0.11379214202277747</v>
      </c>
      <c r="AT149" s="25">
        <f t="shared" si="161"/>
        <v>2.3622526188888441E-2</v>
      </c>
      <c r="AU149" s="26">
        <f t="shared" si="162"/>
        <v>6.2120455973997432E-5</v>
      </c>
      <c r="AV149" s="120">
        <f t="shared" si="152"/>
        <v>9.0169615833889036E-2</v>
      </c>
      <c r="AX149" s="6"/>
      <c r="AZ149" s="6">
        <v>1975</v>
      </c>
      <c r="BA149" s="107">
        <f t="shared" si="163"/>
        <v>0.28125</v>
      </c>
      <c r="BB149" s="107">
        <f t="shared" si="164"/>
        <v>0.28125</v>
      </c>
      <c r="BC149" s="24">
        <f t="shared" si="165"/>
        <v>2.5397826652070604E-2</v>
      </c>
      <c r="BD149" s="34">
        <f t="shared" si="166"/>
        <v>0.11379214202277747</v>
      </c>
      <c r="BE149" s="25">
        <f t="shared" si="167"/>
        <v>2.3622526188888441E-2</v>
      </c>
      <c r="BF149" s="26">
        <f t="shared" si="168"/>
        <v>6.2120455973997432E-5</v>
      </c>
      <c r="BG149" s="16">
        <f t="shared" si="153"/>
        <v>9.0169615833889036E-2</v>
      </c>
      <c r="BH149" s="67">
        <v>1</v>
      </c>
      <c r="BP149" s="107">
        <f t="shared" si="186"/>
        <v>0.28125</v>
      </c>
      <c r="BQ149" s="24">
        <f t="shared" si="193"/>
        <v>2.5397826652070604E-2</v>
      </c>
      <c r="BR149" s="34">
        <f t="shared" si="187"/>
        <v>0.11379214202277747</v>
      </c>
      <c r="BS149" s="25">
        <f t="shared" si="188"/>
        <v>2.3622526188888441E-2</v>
      </c>
      <c r="BT149" s="26">
        <f t="shared" si="189"/>
        <v>6.2120455973997432E-5</v>
      </c>
      <c r="BU149" s="67">
        <v>1</v>
      </c>
      <c r="CC149" s="107">
        <f t="shared" si="169"/>
        <v>0.28125</v>
      </c>
      <c r="CD149" s="24">
        <f t="shared" si="170"/>
        <v>2.5397826652070604E-2</v>
      </c>
      <c r="CE149" s="34">
        <f t="shared" si="190"/>
        <v>0.11379214202277747</v>
      </c>
      <c r="CF149" s="25">
        <f t="shared" si="191"/>
        <v>2.3622526188888441E-2</v>
      </c>
      <c r="CG149" s="26">
        <f t="shared" si="192"/>
        <v>6.2120455973997432E-5</v>
      </c>
      <c r="CH149" s="67">
        <v>1</v>
      </c>
      <c r="DA149" s="6">
        <v>1975</v>
      </c>
      <c r="DB149" s="107">
        <f t="shared" si="171"/>
        <v>2.28125</v>
      </c>
      <c r="DC149" s="24">
        <f t="shared" si="172"/>
        <v>0.14109939922357162</v>
      </c>
      <c r="DD149" s="34">
        <f t="shared" si="173"/>
        <v>0.18374582543017415</v>
      </c>
      <c r="DE149" s="25">
        <f t="shared" si="174"/>
        <v>0.13124357758488331</v>
      </c>
      <c r="DF149" s="26">
        <f t="shared" si="175"/>
        <v>4.4478523707373803E-4</v>
      </c>
      <c r="DG149" s="120">
        <f t="shared" si="154"/>
        <v>5.2502247845290839E-2</v>
      </c>
      <c r="DK149" s="6">
        <v>1975</v>
      </c>
      <c r="DL149" s="107">
        <f t="shared" si="176"/>
        <v>2.28125</v>
      </c>
      <c r="DM149" s="24">
        <f t="shared" si="177"/>
        <v>0.14109939922357162</v>
      </c>
      <c r="DN149" s="34">
        <f t="shared" si="178"/>
        <v>0.18374582543017415</v>
      </c>
      <c r="DO149" s="25">
        <f t="shared" si="179"/>
        <v>0.13124357758488331</v>
      </c>
      <c r="DP149" s="26">
        <f t="shared" si="180"/>
        <v>4.4478523707373803E-4</v>
      </c>
      <c r="DQ149" s="110">
        <f t="shared" si="155"/>
        <v>5.2502247845290839E-2</v>
      </c>
      <c r="DR149" s="67">
        <v>1</v>
      </c>
      <c r="DT149" s="6">
        <v>1975</v>
      </c>
      <c r="DU149" s="107">
        <f t="shared" si="181"/>
        <v>0.28125</v>
      </c>
      <c r="DV149" s="24">
        <f t="shared" si="182"/>
        <v>2.5081542158687391E-2</v>
      </c>
      <c r="DW149" s="34">
        <f t="shared" si="183"/>
        <v>0.11360260706955796</v>
      </c>
      <c r="DX149" s="25">
        <f t="shared" si="184"/>
        <v>2.33309339531661E-2</v>
      </c>
      <c r="DY149" s="26">
        <f t="shared" si="185"/>
        <v>1.2434198501619904E-4</v>
      </c>
      <c r="DZ149" s="110">
        <f t="shared" si="156"/>
        <v>9.0271673116391865E-2</v>
      </c>
      <c r="EC149" s="6">
        <v>1975</v>
      </c>
      <c r="ED149" s="107">
        <f>EI$128*(EC149-EC$144)</f>
        <v>0.28125</v>
      </c>
      <c r="EE149" s="24">
        <f>EG148+((ED149-EG148)*EI$130)</f>
        <v>2.5081542158687391E-2</v>
      </c>
      <c r="EF149" s="34">
        <f>EG149+(ED149-EG149)*EI$133</f>
        <v>0.11360260706955796</v>
      </c>
      <c r="EG149" s="25">
        <f>EE149-((EH149-EH148)*EI$132/EI$131)</f>
        <v>2.33309339531661E-2</v>
      </c>
      <c r="EH149" s="26">
        <f>EH148+(EE149-EH148)*EJ149*EI$129*EI$131/EI$132</f>
        <v>1.2434198501619904E-4</v>
      </c>
      <c r="EI149" s="110">
        <f t="shared" si="157"/>
        <v>9.0271673116391865E-2</v>
      </c>
      <c r="EJ149" s="67">
        <v>1</v>
      </c>
      <c r="EK149" s="6"/>
      <c r="EL149" s="23"/>
      <c r="EM149" s="24"/>
      <c r="EN149" s="34"/>
      <c r="EO149" s="25"/>
      <c r="EP149" s="26"/>
      <c r="EQ149" s="16"/>
      <c r="ES149" s="6"/>
      <c r="ET149" s="23"/>
    </row>
    <row r="150" spans="1:150" x14ac:dyDescent="0.35">
      <c r="A150" s="14">
        <v>1960</v>
      </c>
      <c r="B150" s="107">
        <f t="shared" si="121"/>
        <v>0.39705999999999997</v>
      </c>
      <c r="C150" s="24">
        <f t="shared" si="122"/>
        <v>5.1686896307147914E-2</v>
      </c>
      <c r="D150" s="34">
        <f t="shared" si="123"/>
        <v>0.17022355681921031</v>
      </c>
      <c r="E150" s="25">
        <f t="shared" si="124"/>
        <v>4.8080856644938941E-2</v>
      </c>
      <c r="F150" s="26">
        <f t="shared" si="125"/>
        <v>2.243054342566963E-4</v>
      </c>
      <c r="G150" s="120">
        <f t="shared" si="126"/>
        <v>0.12214270017427137</v>
      </c>
      <c r="I150" s="14">
        <v>1960</v>
      </c>
      <c r="J150" s="107">
        <f t="shared" si="127"/>
        <v>0.39705999999999997</v>
      </c>
      <c r="K150" s="24">
        <f t="shared" si="147"/>
        <v>3.5567164010959142E-2</v>
      </c>
      <c r="L150" s="34">
        <f t="shared" si="148"/>
        <v>0.16128312814727927</v>
      </c>
      <c r="M150" s="25">
        <f t="shared" si="149"/>
        <v>3.4326350995814277E-2</v>
      </c>
      <c r="N150" s="26">
        <f t="shared" si="150"/>
        <v>1.5185807869411434E-4</v>
      </c>
      <c r="O150" s="120">
        <f t="shared" si="151"/>
        <v>0.126956777151465</v>
      </c>
      <c r="Q150" s="14">
        <v>1960</v>
      </c>
      <c r="R150" s="107">
        <f t="shared" si="132"/>
        <v>0.39705999999999997</v>
      </c>
      <c r="S150" s="24">
        <f t="shared" si="133"/>
        <v>7.8444678885446817E-2</v>
      </c>
      <c r="T150" s="34">
        <f t="shared" si="134"/>
        <v>0.18284691740955769</v>
      </c>
      <c r="U150" s="25">
        <f t="shared" si="135"/>
        <v>6.7501411399319547E-2</v>
      </c>
      <c r="V150" s="26">
        <f t="shared" si="136"/>
        <v>3.5721109903201232E-4</v>
      </c>
      <c r="W150" s="120">
        <f t="shared" si="118"/>
        <v>0.11534550601023814</v>
      </c>
      <c r="Y150" s="14">
        <v>1960</v>
      </c>
      <c r="Z150" s="107">
        <f t="shared" si="137"/>
        <v>0.39705999999999997</v>
      </c>
      <c r="AA150" s="24">
        <f t="shared" si="138"/>
        <v>7.6455050389650919E-2</v>
      </c>
      <c r="AB150" s="34">
        <f t="shared" si="139"/>
        <v>0.1817589422064298</v>
      </c>
      <c r="AC150" s="25">
        <f t="shared" si="140"/>
        <v>6.5827603394507384E-2</v>
      </c>
      <c r="AD150" s="26">
        <f t="shared" si="141"/>
        <v>6.9873568099837967E-4</v>
      </c>
      <c r="AE150" s="120">
        <f t="shared" si="119"/>
        <v>0.11593133881192241</v>
      </c>
      <c r="AG150" s="14">
        <v>1960</v>
      </c>
      <c r="AH150" s="107">
        <f t="shared" si="142"/>
        <v>0.39705999999999997</v>
      </c>
      <c r="AI150" s="24">
        <f t="shared" si="143"/>
        <v>3.5805961787279024E-2</v>
      </c>
      <c r="AJ150" s="34">
        <f t="shared" si="144"/>
        <v>0.16143159309288124</v>
      </c>
      <c r="AK150" s="25">
        <f t="shared" si="145"/>
        <v>3.4554758604432696E-2</v>
      </c>
      <c r="AL150" s="26">
        <f t="shared" si="146"/>
        <v>7.5432799702607688E-5</v>
      </c>
      <c r="AM150" s="120">
        <f t="shared" si="120"/>
        <v>0.12687683448844855</v>
      </c>
      <c r="AP150" s="14">
        <v>1976</v>
      </c>
      <c r="AQ150" s="107">
        <f t="shared" si="158"/>
        <v>0.33750000000000002</v>
      </c>
      <c r="AR150" s="24">
        <f t="shared" si="159"/>
        <v>3.4432466386943125E-2</v>
      </c>
      <c r="AS150" s="34">
        <f t="shared" si="160"/>
        <v>0.13894225241165392</v>
      </c>
      <c r="AT150" s="25">
        <f t="shared" si="161"/>
        <v>3.2026542171775287E-2</v>
      </c>
      <c r="AU150" s="26">
        <f t="shared" si="162"/>
        <v>9.6988922860487858E-5</v>
      </c>
      <c r="AV150" s="120">
        <f t="shared" si="152"/>
        <v>0.10691571023987864</v>
      </c>
      <c r="AX150" s="14"/>
      <c r="AZ150" s="14">
        <v>1976</v>
      </c>
      <c r="BA150" s="107">
        <f t="shared" si="163"/>
        <v>0.33750000000000002</v>
      </c>
      <c r="BB150" s="107">
        <f t="shared" si="164"/>
        <v>0.33750000000000002</v>
      </c>
      <c r="BC150" s="24">
        <f t="shared" si="165"/>
        <v>3.4432466386943125E-2</v>
      </c>
      <c r="BD150" s="34">
        <f t="shared" si="166"/>
        <v>0.13894225241165392</v>
      </c>
      <c r="BE150" s="25">
        <f t="shared" si="167"/>
        <v>3.2026542171775287E-2</v>
      </c>
      <c r="BF150" s="26">
        <f t="shared" si="168"/>
        <v>9.6988922860487858E-5</v>
      </c>
      <c r="BG150" s="16">
        <f t="shared" si="153"/>
        <v>0.10691571023987864</v>
      </c>
      <c r="BH150" s="67">
        <v>1</v>
      </c>
      <c r="BP150" s="107">
        <f t="shared" si="186"/>
        <v>0.33750000000000002</v>
      </c>
      <c r="BQ150" s="24">
        <f t="shared" si="193"/>
        <v>3.4432466386943125E-2</v>
      </c>
      <c r="BR150" s="34">
        <f t="shared" si="187"/>
        <v>0.13894225241165392</v>
      </c>
      <c r="BS150" s="25">
        <f t="shared" si="188"/>
        <v>3.2026542171775287E-2</v>
      </c>
      <c r="BT150" s="26">
        <f t="shared" si="189"/>
        <v>9.6988922860487858E-5</v>
      </c>
      <c r="BU150" s="67">
        <v>1</v>
      </c>
      <c r="CC150" s="107">
        <f t="shared" si="169"/>
        <v>0.33750000000000002</v>
      </c>
      <c r="CD150" s="24">
        <f t="shared" si="170"/>
        <v>3.4432466386943125E-2</v>
      </c>
      <c r="CE150" s="34">
        <f t="shared" si="190"/>
        <v>0.13894225241165392</v>
      </c>
      <c r="CF150" s="25">
        <f t="shared" si="191"/>
        <v>3.2026542171775287E-2</v>
      </c>
      <c r="CG150" s="26">
        <f t="shared" si="192"/>
        <v>9.6988922860487858E-5</v>
      </c>
      <c r="CH150" s="67">
        <v>1</v>
      </c>
      <c r="DA150" s="14">
        <v>1976</v>
      </c>
      <c r="DB150" s="107">
        <f t="shared" si="171"/>
        <v>2.3374999999999999</v>
      </c>
      <c r="DC150" s="24">
        <f t="shared" si="172"/>
        <v>0.16505445725839496</v>
      </c>
      <c r="DD150" s="34">
        <f t="shared" si="173"/>
        <v>0.21792065714098657</v>
      </c>
      <c r="DE150" s="25">
        <f t="shared" si="174"/>
        <v>0.15353178021690247</v>
      </c>
      <c r="DF150" s="26">
        <f t="shared" si="175"/>
        <v>6.1178055651565813E-4</v>
      </c>
      <c r="DG150" s="120">
        <f t="shared" si="154"/>
        <v>6.4388876924084099E-2</v>
      </c>
      <c r="DK150" s="14">
        <v>1976</v>
      </c>
      <c r="DL150" s="107">
        <f t="shared" si="176"/>
        <v>2.3374999999999999</v>
      </c>
      <c r="DM150" s="24">
        <f t="shared" si="177"/>
        <v>0.16505445725839496</v>
      </c>
      <c r="DN150" s="34">
        <f t="shared" si="178"/>
        <v>0.21792065714098657</v>
      </c>
      <c r="DO150" s="25">
        <f t="shared" si="179"/>
        <v>0.15353178021690247</v>
      </c>
      <c r="DP150" s="26">
        <f t="shared" si="180"/>
        <v>6.1178055651565813E-4</v>
      </c>
      <c r="DQ150" s="110">
        <f t="shared" si="155"/>
        <v>6.4388876924084099E-2</v>
      </c>
      <c r="DR150" s="67">
        <v>1</v>
      </c>
      <c r="DT150" s="14">
        <v>1976</v>
      </c>
      <c r="DU150" s="107">
        <f t="shared" si="181"/>
        <v>0.33750000000000002</v>
      </c>
      <c r="DV150" s="24">
        <f t="shared" si="182"/>
        <v>3.4009540508097985E-2</v>
      </c>
      <c r="DW150" s="34">
        <f t="shared" si="183"/>
        <v>0.13868942479746346</v>
      </c>
      <c r="DX150" s="25">
        <f t="shared" si="184"/>
        <v>3.1637576611482261E-2</v>
      </c>
      <c r="DY150" s="26">
        <f t="shared" si="185"/>
        <v>1.9410562903430861E-4</v>
      </c>
      <c r="DZ150" s="110">
        <f t="shared" si="156"/>
        <v>0.10705184818598121</v>
      </c>
      <c r="EC150" s="14">
        <v>1976</v>
      </c>
      <c r="ED150" s="107">
        <f>EI$128*(EC150-EC$144)</f>
        <v>0.33750000000000002</v>
      </c>
      <c r="EE150" s="24">
        <f>EG149+((ED150-EG149)*EI$130)</f>
        <v>3.4009540508097985E-2</v>
      </c>
      <c r="EF150" s="34">
        <f>EG150+(ED150-EG150)*EI$133</f>
        <v>0.13868942479746346</v>
      </c>
      <c r="EG150" s="25">
        <f>EE150-((EH150-EH149)*EI$132/EI$131)</f>
        <v>3.1637576611482261E-2</v>
      </c>
      <c r="EH150" s="26">
        <f>EH149+(EE150-EH149)*EJ150*EI$129*EI$131/EI$132</f>
        <v>1.9410562903430861E-4</v>
      </c>
      <c r="EI150" s="110">
        <f t="shared" si="157"/>
        <v>0.10705184818598121</v>
      </c>
      <c r="EJ150" s="67">
        <v>1</v>
      </c>
      <c r="EK150" s="14"/>
      <c r="EL150" s="23"/>
      <c r="EM150" s="24"/>
      <c r="EN150" s="34"/>
      <c r="EO150" s="25"/>
      <c r="EP150" s="26"/>
      <c r="EQ150" s="16"/>
      <c r="ES150" s="14"/>
      <c r="ET150" s="23"/>
    </row>
    <row r="151" spans="1:150" x14ac:dyDescent="0.35">
      <c r="A151" s="6">
        <v>1961</v>
      </c>
      <c r="B151" s="107">
        <f t="shared" si="121"/>
        <v>0.43676599999999999</v>
      </c>
      <c r="C151" s="24">
        <f t="shared" si="122"/>
        <v>6.0275853017703981E-2</v>
      </c>
      <c r="D151" s="34">
        <f t="shared" si="123"/>
        <v>0.18931505904646073</v>
      </c>
      <c r="E151" s="25">
        <f t="shared" si="124"/>
        <v>5.6072244686862671E-2</v>
      </c>
      <c r="F151" s="26">
        <f t="shared" si="125"/>
        <v>2.8522729412396166E-4</v>
      </c>
      <c r="G151" s="120">
        <f t="shared" si="126"/>
        <v>0.13324281435959806</v>
      </c>
      <c r="I151" s="6">
        <v>1961</v>
      </c>
      <c r="J151" s="107">
        <f t="shared" si="127"/>
        <v>0.43676599999999999</v>
      </c>
      <c r="K151" s="24">
        <f t="shared" si="147"/>
        <v>4.1983570197416921E-2</v>
      </c>
      <c r="L151" s="34">
        <f t="shared" si="148"/>
        <v>0.17920574917762003</v>
      </c>
      <c r="M151" s="25">
        <f t="shared" si="149"/>
        <v>4.0519460273261622E-2</v>
      </c>
      <c r="N151" s="26">
        <f t="shared" si="150"/>
        <v>1.9492013528691723E-4</v>
      </c>
      <c r="O151" s="120">
        <f t="shared" si="151"/>
        <v>0.13868628890435841</v>
      </c>
      <c r="Q151" s="6">
        <v>1961</v>
      </c>
      <c r="R151" s="107">
        <f t="shared" si="132"/>
        <v>0.43676599999999999</v>
      </c>
      <c r="S151" s="24">
        <f t="shared" si="133"/>
        <v>8.9738524924852528E-2</v>
      </c>
      <c r="T151" s="34">
        <f t="shared" si="134"/>
        <v>0.20306444164300447</v>
      </c>
      <c r="U151" s="25">
        <f t="shared" si="135"/>
        <v>7.7225140989237662E-2</v>
      </c>
      <c r="V151" s="26">
        <f t="shared" si="136"/>
        <v>4.4723544389255095E-4</v>
      </c>
      <c r="W151" s="120">
        <f t="shared" si="118"/>
        <v>0.12583930065376681</v>
      </c>
      <c r="Y151" s="6">
        <v>1961</v>
      </c>
      <c r="Z151" s="107">
        <f t="shared" si="137"/>
        <v>0.43676599999999999</v>
      </c>
      <c r="AA151" s="24">
        <f t="shared" si="138"/>
        <v>8.7501533908166312E-2</v>
      </c>
      <c r="AB151" s="34">
        <f t="shared" si="139"/>
        <v>0.20184504240163581</v>
      </c>
      <c r="AC151" s="25">
        <f t="shared" si="140"/>
        <v>7.5349142156362806E-2</v>
      </c>
      <c r="AD151" s="26">
        <f t="shared" si="141"/>
        <v>8.748573005897349E-4</v>
      </c>
      <c r="AE151" s="120">
        <f t="shared" si="119"/>
        <v>0.12649590024527302</v>
      </c>
      <c r="AG151" s="6">
        <v>1961</v>
      </c>
      <c r="AH151" s="107">
        <f t="shared" si="142"/>
        <v>0.43676599999999999</v>
      </c>
      <c r="AI151" s="24">
        <f t="shared" si="143"/>
        <v>4.2262734834537345E-2</v>
      </c>
      <c r="AJ151" s="34">
        <f t="shared" si="144"/>
        <v>0.17937911652115676</v>
      </c>
      <c r="AK151" s="25">
        <f t="shared" si="145"/>
        <v>4.078617926331813E-2</v>
      </c>
      <c r="AL151" s="26">
        <f t="shared" si="146"/>
        <v>9.6832155807234001E-5</v>
      </c>
      <c r="AM151" s="120">
        <f t="shared" si="120"/>
        <v>0.13859293725783864</v>
      </c>
      <c r="AP151" s="6">
        <v>1977</v>
      </c>
      <c r="AQ151" s="107">
        <f t="shared" si="158"/>
        <v>0.39374999999999999</v>
      </c>
      <c r="AR151" s="24">
        <f t="shared" si="159"/>
        <v>4.448429805937934E-2</v>
      </c>
      <c r="AS151" s="34">
        <f t="shared" si="160"/>
        <v>0.16470767117288496</v>
      </c>
      <c r="AT151" s="25">
        <f t="shared" si="161"/>
        <v>4.137718641982302E-2</v>
      </c>
      <c r="AU151" s="26">
        <f t="shared" si="162"/>
        <v>1.4201952633231859E-4</v>
      </c>
      <c r="AV151" s="120">
        <f t="shared" si="152"/>
        <v>0.12333048475306194</v>
      </c>
      <c r="AX151" s="6"/>
      <c r="AZ151" s="6">
        <v>1977</v>
      </c>
      <c r="BA151" s="107">
        <f t="shared" si="163"/>
        <v>0.39374999999999999</v>
      </c>
      <c r="BB151" s="107">
        <f t="shared" si="164"/>
        <v>0.39374999999999999</v>
      </c>
      <c r="BC151" s="24">
        <f t="shared" si="165"/>
        <v>4.448429805937934E-2</v>
      </c>
      <c r="BD151" s="34">
        <f t="shared" si="166"/>
        <v>0.16470767117288496</v>
      </c>
      <c r="BE151" s="25">
        <f t="shared" si="167"/>
        <v>4.137718641982302E-2</v>
      </c>
      <c r="BF151" s="26">
        <f t="shared" si="168"/>
        <v>1.4201952633231859E-4</v>
      </c>
      <c r="BG151" s="16">
        <f t="shared" si="153"/>
        <v>0.12333048475306194</v>
      </c>
      <c r="BH151" s="67">
        <v>1</v>
      </c>
      <c r="BP151" s="107">
        <f t="shared" si="186"/>
        <v>0.39374999999999999</v>
      </c>
      <c r="BQ151" s="24">
        <f t="shared" si="193"/>
        <v>4.448429805937934E-2</v>
      </c>
      <c r="BR151" s="34">
        <f t="shared" si="187"/>
        <v>0.16470767117288496</v>
      </c>
      <c r="BS151" s="25">
        <f t="shared" si="188"/>
        <v>4.137718641982302E-2</v>
      </c>
      <c r="BT151" s="26">
        <f t="shared" si="189"/>
        <v>1.4201952633231859E-4</v>
      </c>
      <c r="BU151" s="67">
        <v>1</v>
      </c>
      <c r="CC151" s="107">
        <f t="shared" si="169"/>
        <v>0.39374999999999999</v>
      </c>
      <c r="CD151" s="24">
        <f t="shared" si="170"/>
        <v>4.448429805937934E-2</v>
      </c>
      <c r="CE151" s="34">
        <f t="shared" si="190"/>
        <v>0.16470767117288496</v>
      </c>
      <c r="CF151" s="25">
        <f t="shared" si="191"/>
        <v>4.137718641982302E-2</v>
      </c>
      <c r="CG151" s="26">
        <f t="shared" si="192"/>
        <v>1.4201952633231859E-4</v>
      </c>
      <c r="CH151" s="67">
        <v>1</v>
      </c>
      <c r="DA151" s="6">
        <v>1977</v>
      </c>
      <c r="DB151" s="107">
        <f t="shared" si="171"/>
        <v>2.3937499999999998</v>
      </c>
      <c r="DC151" s="24">
        <f t="shared" si="172"/>
        <v>0.18786312443507844</v>
      </c>
      <c r="DD151" s="34">
        <f t="shared" si="173"/>
        <v>0.25140359473632634</v>
      </c>
      <c r="DE151" s="25">
        <f t="shared" si="174"/>
        <v>0.17475553036357905</v>
      </c>
      <c r="DF151" s="26">
        <f t="shared" si="175"/>
        <v>8.0174568798666392E-4</v>
      </c>
      <c r="DG151" s="120">
        <f t="shared" si="154"/>
        <v>7.6648064372747293E-2</v>
      </c>
      <c r="DK151" s="6">
        <v>1977</v>
      </c>
      <c r="DL151" s="107">
        <f t="shared" si="176"/>
        <v>2.3937499999999998</v>
      </c>
      <c r="DM151" s="24">
        <f t="shared" si="177"/>
        <v>0.18786312443507844</v>
      </c>
      <c r="DN151" s="34">
        <f t="shared" si="178"/>
        <v>0.25140359473632634</v>
      </c>
      <c r="DO151" s="25">
        <f t="shared" si="179"/>
        <v>0.17475553036357905</v>
      </c>
      <c r="DP151" s="26">
        <f t="shared" si="180"/>
        <v>8.0174568798666392E-4</v>
      </c>
      <c r="DQ151" s="110">
        <f t="shared" si="155"/>
        <v>7.6648064372747293E-2</v>
      </c>
      <c r="DR151" s="67">
        <v>1</v>
      </c>
      <c r="DT151" s="6">
        <v>1977</v>
      </c>
      <c r="DU151" s="107">
        <f t="shared" si="181"/>
        <v>0.39374999999999999</v>
      </c>
      <c r="DV151" s="24">
        <f t="shared" si="182"/>
        <v>4.394577788245798E-2</v>
      </c>
      <c r="DW151" s="34">
        <f t="shared" si="183"/>
        <v>0.1643865545360669</v>
      </c>
      <c r="DX151" s="25">
        <f t="shared" si="184"/>
        <v>4.0883160824718323E-2</v>
      </c>
      <c r="DY151" s="26">
        <f t="shared" si="185"/>
        <v>2.8418260132076912E-4</v>
      </c>
      <c r="DZ151" s="110">
        <f t="shared" si="156"/>
        <v>0.12350339371134858</v>
      </c>
      <c r="EC151" s="6">
        <v>1977</v>
      </c>
      <c r="ED151" s="107">
        <f>EI$128*(EC151-EC$144)</f>
        <v>0.39374999999999999</v>
      </c>
      <c r="EE151" s="24">
        <f>EG150+((ED151-EG150)*EI$130)</f>
        <v>4.394577788245798E-2</v>
      </c>
      <c r="EF151" s="34">
        <f>EG151+(ED151-EG151)*EI$133</f>
        <v>0.1643865545360669</v>
      </c>
      <c r="EG151" s="25">
        <f>EE151-((EH151-EH150)*EI$132/EI$131)</f>
        <v>4.0883160824718323E-2</v>
      </c>
      <c r="EH151" s="26">
        <f>EH150+(EE151-EH150)*EJ151*EI$129*EI$131/EI$132</f>
        <v>2.8418260132076912E-4</v>
      </c>
      <c r="EI151" s="110">
        <f t="shared" si="157"/>
        <v>0.12350339371134858</v>
      </c>
      <c r="EJ151" s="67">
        <v>1</v>
      </c>
      <c r="EK151" s="6"/>
      <c r="EL151" s="23"/>
      <c r="EM151" s="24"/>
      <c r="EN151" s="34"/>
      <c r="EO151" s="25"/>
      <c r="EP151" s="26"/>
      <c r="EQ151" s="16"/>
      <c r="ES151" s="6"/>
      <c r="ET151" s="23"/>
    </row>
    <row r="152" spans="1:150" x14ac:dyDescent="0.35">
      <c r="A152" s="14">
        <v>1962</v>
      </c>
      <c r="B152" s="107">
        <f t="shared" si="121"/>
        <v>0.47647200000000001</v>
      </c>
      <c r="C152" s="24">
        <f t="shared" si="122"/>
        <v>6.9262287009812351E-2</v>
      </c>
      <c r="D152" s="34">
        <f t="shared" si="123"/>
        <v>0.2086472303393142</v>
      </c>
      <c r="E152" s="25">
        <f t="shared" si="124"/>
        <v>6.4433892829714165E-2</v>
      </c>
      <c r="F152" s="26">
        <f t="shared" si="125"/>
        <v>3.5520402137176148E-4</v>
      </c>
      <c r="G152" s="120">
        <f t="shared" si="126"/>
        <v>0.14421333750960003</v>
      </c>
      <c r="I152" s="14">
        <v>1962</v>
      </c>
      <c r="J152" s="107">
        <f t="shared" si="127"/>
        <v>0.47647200000000001</v>
      </c>
      <c r="K152" s="24">
        <f t="shared" si="147"/>
        <v>4.8814329246642273E-2</v>
      </c>
      <c r="L152" s="34">
        <f t="shared" si="148"/>
        <v>0.19738842245303415</v>
      </c>
      <c r="M152" s="25">
        <f t="shared" si="149"/>
        <v>4.7112649927744832E-2</v>
      </c>
      <c r="N152" s="26">
        <f t="shared" si="150"/>
        <v>2.4496952701919482E-4</v>
      </c>
      <c r="O152" s="120">
        <f t="shared" si="151"/>
        <v>0.15027577252528931</v>
      </c>
      <c r="Q152" s="14">
        <v>1962</v>
      </c>
      <c r="R152" s="107">
        <f t="shared" si="132"/>
        <v>0.47647200000000001</v>
      </c>
      <c r="S152" s="24">
        <f t="shared" si="133"/>
        <v>0.10126778683886577</v>
      </c>
      <c r="T152" s="34">
        <f t="shared" si="134"/>
        <v>0.22341459126832017</v>
      </c>
      <c r="U152" s="25">
        <f t="shared" si="135"/>
        <v>8.7152909643569504E-2</v>
      </c>
      <c r="V152" s="26">
        <f t="shared" si="136"/>
        <v>5.4878132299540172E-4</v>
      </c>
      <c r="W152" s="120">
        <f t="shared" si="118"/>
        <v>0.13626168162475066</v>
      </c>
      <c r="Y152" s="14">
        <v>1962</v>
      </c>
      <c r="Z152" s="107">
        <f t="shared" si="137"/>
        <v>0.47647200000000001</v>
      </c>
      <c r="AA152" s="24">
        <f t="shared" si="138"/>
        <v>9.8786750740166532E-2</v>
      </c>
      <c r="AB152" s="34">
        <f t="shared" si="139"/>
        <v>0.22206660567810677</v>
      </c>
      <c r="AC152" s="25">
        <f t="shared" si="140"/>
        <v>8.5079085658625792E-2</v>
      </c>
      <c r="AD152" s="26">
        <f t="shared" si="141"/>
        <v>1.0735191133656877E-3</v>
      </c>
      <c r="AE152" s="120">
        <f t="shared" si="119"/>
        <v>0.13698752001948097</v>
      </c>
      <c r="AG152" s="14">
        <v>1962</v>
      </c>
      <c r="AH152" s="107">
        <f t="shared" si="142"/>
        <v>0.47647200000000001</v>
      </c>
      <c r="AI152" s="24">
        <f t="shared" si="143"/>
        <v>4.9135662331915901E-2</v>
      </c>
      <c r="AJ152" s="34">
        <f t="shared" si="144"/>
        <v>0.19758774712923888</v>
      </c>
      <c r="AK152" s="25">
        <f t="shared" si="145"/>
        <v>4.7419303275752098E-2</v>
      </c>
      <c r="AL152" s="26">
        <f t="shared" si="146"/>
        <v>1.217069247371442E-4</v>
      </c>
      <c r="AM152" s="120">
        <f t="shared" si="120"/>
        <v>0.15016844385348677</v>
      </c>
      <c r="AP152" s="14">
        <v>1978</v>
      </c>
      <c r="AQ152" s="107">
        <f t="shared" si="158"/>
        <v>0.45</v>
      </c>
      <c r="AR152" s="24">
        <f t="shared" si="159"/>
        <v>5.5450156119524315E-2</v>
      </c>
      <c r="AS152" s="34">
        <f t="shared" si="160"/>
        <v>0.19102608126270054</v>
      </c>
      <c r="AT152" s="25">
        <f t="shared" si="161"/>
        <v>5.1578586558000877E-2</v>
      </c>
      <c r="AU152" s="26">
        <f t="shared" si="162"/>
        <v>1.9812923012251337E-4</v>
      </c>
      <c r="AV152" s="120">
        <f t="shared" si="152"/>
        <v>0.13944749470469966</v>
      </c>
      <c r="AX152" s="14"/>
      <c r="AZ152" s="14">
        <v>1978</v>
      </c>
      <c r="BA152" s="107">
        <f t="shared" si="163"/>
        <v>0.45</v>
      </c>
      <c r="BB152" s="107">
        <f t="shared" si="164"/>
        <v>0.45</v>
      </c>
      <c r="BC152" s="24">
        <f t="shared" si="165"/>
        <v>5.5450156119524315E-2</v>
      </c>
      <c r="BD152" s="34">
        <f t="shared" si="166"/>
        <v>0.19102608126270054</v>
      </c>
      <c r="BE152" s="25">
        <f t="shared" si="167"/>
        <v>5.1578586558000877E-2</v>
      </c>
      <c r="BF152" s="26">
        <f t="shared" si="168"/>
        <v>1.9812923012251337E-4</v>
      </c>
      <c r="BG152" s="16">
        <f t="shared" si="153"/>
        <v>0.13944749470469966</v>
      </c>
      <c r="BH152" s="67">
        <v>1</v>
      </c>
      <c r="BP152" s="107">
        <f t="shared" si="186"/>
        <v>0.45</v>
      </c>
      <c r="BQ152" s="24">
        <f t="shared" si="193"/>
        <v>5.5450156119524315E-2</v>
      </c>
      <c r="BR152" s="34">
        <f t="shared" si="187"/>
        <v>0.19102608126270054</v>
      </c>
      <c r="BS152" s="25">
        <f t="shared" si="188"/>
        <v>5.1578586558000877E-2</v>
      </c>
      <c r="BT152" s="26">
        <f t="shared" si="189"/>
        <v>1.9812923012251337E-4</v>
      </c>
      <c r="BU152" s="67">
        <v>1</v>
      </c>
      <c r="CC152" s="107">
        <f t="shared" si="169"/>
        <v>0.45</v>
      </c>
      <c r="CD152" s="24">
        <f t="shared" si="170"/>
        <v>5.5450156119524315E-2</v>
      </c>
      <c r="CE152" s="34">
        <f t="shared" si="190"/>
        <v>0.19102608126270054</v>
      </c>
      <c r="CF152" s="25">
        <f t="shared" si="191"/>
        <v>5.1578586558000877E-2</v>
      </c>
      <c r="CG152" s="26">
        <f t="shared" si="192"/>
        <v>1.9812923012251337E-4</v>
      </c>
      <c r="CH152" s="67">
        <v>1</v>
      </c>
      <c r="DA152" s="14">
        <v>1978</v>
      </c>
      <c r="DB152" s="107">
        <f t="shared" si="171"/>
        <v>2.4500000000000002</v>
      </c>
      <c r="DC152" s="24">
        <f t="shared" si="172"/>
        <v>0.20962365186075721</v>
      </c>
      <c r="DD152" s="34">
        <f t="shared" si="173"/>
        <v>0.2842539769786312</v>
      </c>
      <c r="DE152" s="25">
        <f t="shared" si="174"/>
        <v>0.19500611842866328</v>
      </c>
      <c r="DF152" s="26">
        <f t="shared" si="175"/>
        <v>1.0135939985967211E-3</v>
      </c>
      <c r="DG152" s="120">
        <f t="shared" si="154"/>
        <v>8.9247858549967918E-2</v>
      </c>
      <c r="DK152" s="14">
        <v>1978</v>
      </c>
      <c r="DL152" s="107">
        <f t="shared" si="176"/>
        <v>2.4500000000000002</v>
      </c>
      <c r="DM152" s="24">
        <f t="shared" si="177"/>
        <v>0.20962365186075721</v>
      </c>
      <c r="DN152" s="34">
        <f t="shared" si="178"/>
        <v>0.2842539769786312</v>
      </c>
      <c r="DO152" s="25">
        <f t="shared" si="179"/>
        <v>0.19500611842866328</v>
      </c>
      <c r="DP152" s="26">
        <f t="shared" si="180"/>
        <v>1.0135939985967211E-3</v>
      </c>
      <c r="DQ152" s="110">
        <f t="shared" si="155"/>
        <v>8.9247858549967918E-2</v>
      </c>
      <c r="DR152" s="67">
        <v>1</v>
      </c>
      <c r="DT152" s="14">
        <v>1978</v>
      </c>
      <c r="DU152" s="107">
        <f t="shared" si="181"/>
        <v>0.45</v>
      </c>
      <c r="DV152" s="24">
        <f t="shared" si="182"/>
        <v>5.4789042188286147E-2</v>
      </c>
      <c r="DW152" s="34">
        <f t="shared" si="183"/>
        <v>0.19063290631117907</v>
      </c>
      <c r="DX152" s="25">
        <f t="shared" si="184"/>
        <v>5.0973702017198572E-2</v>
      </c>
      <c r="DY152" s="26">
        <f t="shared" si="185"/>
        <v>3.9639848870569783E-4</v>
      </c>
      <c r="DZ152" s="110">
        <f t="shared" si="156"/>
        <v>0.13965920429398049</v>
      </c>
      <c r="EC152" s="14">
        <v>1978</v>
      </c>
      <c r="ED152" s="107">
        <f>EI$128*(EC152-EC$144)</f>
        <v>0.45</v>
      </c>
      <c r="EE152" s="24">
        <f>EG151+((ED152-EG151)*EI$130)</f>
        <v>5.4789042188286147E-2</v>
      </c>
      <c r="EF152" s="34">
        <f>EG152+(ED152-EG152)*EI$133</f>
        <v>0.19063290631117907</v>
      </c>
      <c r="EG152" s="25">
        <f>EE152-((EH152-EH151)*EI$132/EI$131)</f>
        <v>5.0973702017198572E-2</v>
      </c>
      <c r="EH152" s="26">
        <f>EH151+(EE152-EH151)*EJ152*EI$129*EI$131/EI$132</f>
        <v>3.9639848870569783E-4</v>
      </c>
      <c r="EI152" s="110">
        <f t="shared" si="157"/>
        <v>0.13965920429398049</v>
      </c>
      <c r="EJ152" s="67">
        <v>1</v>
      </c>
      <c r="EK152" s="14"/>
      <c r="EL152" s="23"/>
      <c r="EM152" s="24"/>
      <c r="EN152" s="34"/>
      <c r="EO152" s="25"/>
      <c r="EP152" s="26"/>
      <c r="EQ152" s="16"/>
      <c r="ES152" s="14"/>
      <c r="ET152" s="23"/>
    </row>
    <row r="153" spans="1:150" x14ac:dyDescent="0.35">
      <c r="A153" s="6">
        <v>1963</v>
      </c>
      <c r="B153" s="107">
        <f t="shared" si="121"/>
        <v>0.51617800000000003</v>
      </c>
      <c r="C153" s="24">
        <f t="shared" si="122"/>
        <v>7.8607364192181881E-2</v>
      </c>
      <c r="D153" s="34">
        <f t="shared" si="123"/>
        <v>0.22819661343714637</v>
      </c>
      <c r="E153" s="25">
        <f t="shared" si="124"/>
        <v>7.3129712980225178E-2</v>
      </c>
      <c r="F153" s="26">
        <f t="shared" si="125"/>
        <v>4.3459027082040939E-4</v>
      </c>
      <c r="G153" s="120">
        <f t="shared" si="126"/>
        <v>0.15506690045692118</v>
      </c>
      <c r="I153" s="6">
        <v>1963</v>
      </c>
      <c r="J153" s="107">
        <f t="shared" si="127"/>
        <v>0.51617800000000003</v>
      </c>
      <c r="K153" s="24">
        <f t="shared" si="147"/>
        <v>5.6037556343569633E-2</v>
      </c>
      <c r="L153" s="34">
        <f t="shared" si="148"/>
        <v>0.21581743027324374</v>
      </c>
      <c r="M153" s="25">
        <f t="shared" si="149"/>
        <v>5.4084815804990367E-2</v>
      </c>
      <c r="N153" s="26">
        <f t="shared" si="150"/>
        <v>3.0240307227152614E-4</v>
      </c>
      <c r="O153" s="120">
        <f t="shared" si="151"/>
        <v>0.16173261446825338</v>
      </c>
      <c r="Q153" s="6">
        <v>1963</v>
      </c>
      <c r="R153" s="107">
        <f t="shared" si="132"/>
        <v>0.51617800000000003</v>
      </c>
      <c r="S153" s="24">
        <f t="shared" si="133"/>
        <v>0.11298880058483375</v>
      </c>
      <c r="T153" s="34">
        <f t="shared" si="134"/>
        <v>0.24387297862731466</v>
      </c>
      <c r="U153" s="25">
        <f t="shared" si="135"/>
        <v>9.7247197888176387E-2</v>
      </c>
      <c r="V153" s="26">
        <f t="shared" si="136"/>
        <v>6.6203026325912379E-4</v>
      </c>
      <c r="W153" s="120">
        <f t="shared" si="118"/>
        <v>0.14662578073913829</v>
      </c>
      <c r="Y153" s="6">
        <v>1963</v>
      </c>
      <c r="Z153" s="107">
        <f t="shared" si="137"/>
        <v>0.51617800000000003</v>
      </c>
      <c r="AA153" s="24">
        <f t="shared" si="138"/>
        <v>0.1102681952235923</v>
      </c>
      <c r="AB153" s="34">
        <f t="shared" si="139"/>
        <v>0.24239991136930439</v>
      </c>
      <c r="AC153" s="25">
        <f t="shared" si="140"/>
        <v>9.4980940568160588E-2</v>
      </c>
      <c r="AD153" s="26">
        <f t="shared" si="141"/>
        <v>1.2950735286617996E-3</v>
      </c>
      <c r="AE153" s="120">
        <f t="shared" si="119"/>
        <v>0.1474189708011438</v>
      </c>
      <c r="AG153" s="6">
        <v>1963</v>
      </c>
      <c r="AH153" s="107">
        <f t="shared" si="142"/>
        <v>0.51617800000000003</v>
      </c>
      <c r="AI153" s="24">
        <f t="shared" si="143"/>
        <v>5.6402594939775584E-2</v>
      </c>
      <c r="AJ153" s="34">
        <f t="shared" si="144"/>
        <v>0.21604359650851201</v>
      </c>
      <c r="AK153" s="25">
        <f t="shared" si="145"/>
        <v>5.4432763859249236E-2</v>
      </c>
      <c r="AL153" s="26">
        <f t="shared" si="146"/>
        <v>1.5025520126651153E-4</v>
      </c>
      <c r="AM153" s="120">
        <f t="shared" si="120"/>
        <v>0.16161083264926279</v>
      </c>
      <c r="AP153" s="6">
        <v>1979</v>
      </c>
      <c r="AQ153" s="107">
        <f t="shared" si="158"/>
        <v>0.50624999999999998</v>
      </c>
      <c r="AR153" s="24">
        <f t="shared" si="159"/>
        <v>6.7237470036943331E-2</v>
      </c>
      <c r="AS153" s="34">
        <f t="shared" si="160"/>
        <v>0.21784156551730283</v>
      </c>
      <c r="AT153" s="25">
        <f t="shared" si="161"/>
        <v>6.2544716180465879E-2</v>
      </c>
      <c r="AU153" s="26">
        <f t="shared" si="162"/>
        <v>2.6614015557870839E-4</v>
      </c>
      <c r="AV153" s="120">
        <f t="shared" si="152"/>
        <v>0.15529684933683696</v>
      </c>
      <c r="AX153" s="6"/>
      <c r="AZ153" s="6">
        <v>1979</v>
      </c>
      <c r="BA153" s="107">
        <f t="shared" si="163"/>
        <v>0.50624999999999998</v>
      </c>
      <c r="BB153" s="107">
        <f t="shared" si="164"/>
        <v>0.50624999999999998</v>
      </c>
      <c r="BC153" s="24">
        <f t="shared" si="165"/>
        <v>6.7237470036943331E-2</v>
      </c>
      <c r="BD153" s="34">
        <f t="shared" si="166"/>
        <v>0.21784156551730283</v>
      </c>
      <c r="BE153" s="25">
        <f t="shared" si="167"/>
        <v>6.2544716180465879E-2</v>
      </c>
      <c r="BF153" s="26">
        <f t="shared" si="168"/>
        <v>2.6614015557870839E-4</v>
      </c>
      <c r="BG153" s="16">
        <f t="shared" si="153"/>
        <v>0.15529684933683696</v>
      </c>
      <c r="BH153" s="67">
        <v>1</v>
      </c>
      <c r="BP153" s="107">
        <f t="shared" si="186"/>
        <v>0.50624999999999998</v>
      </c>
      <c r="BQ153" s="24">
        <f t="shared" si="193"/>
        <v>6.7237470036943331E-2</v>
      </c>
      <c r="BR153" s="34">
        <f t="shared" si="187"/>
        <v>0.21784156551730283</v>
      </c>
      <c r="BS153" s="25">
        <f t="shared" si="188"/>
        <v>6.2544716180465879E-2</v>
      </c>
      <c r="BT153" s="26">
        <f t="shared" si="189"/>
        <v>2.6614015557870839E-4</v>
      </c>
      <c r="BU153" s="67">
        <v>1</v>
      </c>
      <c r="CC153" s="107">
        <f t="shared" si="169"/>
        <v>0.50624999999999998</v>
      </c>
      <c r="CD153" s="24">
        <f t="shared" si="170"/>
        <v>6.7237470036943331E-2</v>
      </c>
      <c r="CE153" s="34">
        <f t="shared" si="190"/>
        <v>0.21784156551730283</v>
      </c>
      <c r="CF153" s="25">
        <f t="shared" si="191"/>
        <v>6.2544716180465879E-2</v>
      </c>
      <c r="CG153" s="26">
        <f t="shared" si="192"/>
        <v>2.6614015557870839E-4</v>
      </c>
      <c r="CH153" s="67">
        <v>1</v>
      </c>
      <c r="DA153" s="6">
        <v>1979</v>
      </c>
      <c r="DB153" s="107">
        <f t="shared" si="171"/>
        <v>2.5062500000000001</v>
      </c>
      <c r="DC153" s="24">
        <f t="shared" si="172"/>
        <v>0.23042593091374403</v>
      </c>
      <c r="DD153" s="34">
        <f t="shared" si="173"/>
        <v>0.31652609376429441</v>
      </c>
      <c r="DE153" s="25">
        <f t="shared" si="174"/>
        <v>0.21436706732968369</v>
      </c>
      <c r="DF153" s="26">
        <f t="shared" si="175"/>
        <v>1.2463311519888996E-3</v>
      </c>
      <c r="DG153" s="120">
        <f t="shared" si="154"/>
        <v>0.10215902643461072</v>
      </c>
      <c r="DK153" s="6">
        <v>1979</v>
      </c>
      <c r="DL153" s="107">
        <f t="shared" si="176"/>
        <v>2.5062500000000001</v>
      </c>
      <c r="DM153" s="24">
        <f t="shared" si="177"/>
        <v>0.23042593091374403</v>
      </c>
      <c r="DN153" s="34">
        <f t="shared" si="178"/>
        <v>0.31652609376429441</v>
      </c>
      <c r="DO153" s="25">
        <f t="shared" si="179"/>
        <v>0.21436706732968369</v>
      </c>
      <c r="DP153" s="26">
        <f t="shared" si="180"/>
        <v>1.2463311519888996E-3</v>
      </c>
      <c r="DQ153" s="110">
        <f t="shared" si="155"/>
        <v>0.10215902643461072</v>
      </c>
      <c r="DR153" s="67">
        <v>1</v>
      </c>
      <c r="DT153" s="6">
        <v>1979</v>
      </c>
      <c r="DU153" s="107">
        <f t="shared" si="181"/>
        <v>0.50624999999999998</v>
      </c>
      <c r="DV153" s="24">
        <f t="shared" si="182"/>
        <v>6.6448543385633996E-2</v>
      </c>
      <c r="DW153" s="34">
        <f t="shared" si="183"/>
        <v>0.21737368060785184</v>
      </c>
      <c r="DX153" s="25">
        <f t="shared" si="184"/>
        <v>6.1824893242849011E-2</v>
      </c>
      <c r="DY153" s="26">
        <f t="shared" si="185"/>
        <v>5.3238819878760905E-4</v>
      </c>
      <c r="DZ153" s="110">
        <f t="shared" si="156"/>
        <v>0.15554878736500283</v>
      </c>
      <c r="EC153" s="6">
        <v>1979</v>
      </c>
      <c r="ED153" s="107">
        <f>EI$128*(EC153-EC$144)</f>
        <v>0.50624999999999998</v>
      </c>
      <c r="EE153" s="24">
        <f>EG152+((ED153-EG152)*EI$130)</f>
        <v>6.6448543385633996E-2</v>
      </c>
      <c r="EF153" s="34">
        <f>EG153+(ED153-EG153)*EI$133</f>
        <v>0.21737368060785184</v>
      </c>
      <c r="EG153" s="25">
        <f>EE153-((EH153-EH152)*EI$132/EI$131)</f>
        <v>6.1824893242849011E-2</v>
      </c>
      <c r="EH153" s="26">
        <f>EH152+(EE153-EH152)*EJ153*EI$129*EI$131/EI$132</f>
        <v>5.3238819878760905E-4</v>
      </c>
      <c r="EI153" s="110">
        <f t="shared" si="157"/>
        <v>0.15554878736500283</v>
      </c>
      <c r="EJ153" s="67">
        <v>1</v>
      </c>
      <c r="EK153" s="6"/>
      <c r="EL153" s="23"/>
      <c r="EM153" s="24"/>
      <c r="EN153" s="34"/>
      <c r="EO153" s="25"/>
      <c r="EP153" s="26"/>
      <c r="EQ153" s="16"/>
      <c r="ES153" s="6"/>
      <c r="ET153" s="23"/>
    </row>
    <row r="154" spans="1:150" x14ac:dyDescent="0.35">
      <c r="A154" s="14">
        <v>1964</v>
      </c>
      <c r="B154" s="107">
        <f t="shared" si="121"/>
        <v>0.55588399999999993</v>
      </c>
      <c r="C154" s="24">
        <f t="shared" si="122"/>
        <v>8.827612873547061E-2</v>
      </c>
      <c r="D154" s="34">
        <f t="shared" si="123"/>
        <v>0.24794209367791425</v>
      </c>
      <c r="E154" s="25">
        <f t="shared" si="124"/>
        <v>8.2127221042945092E-2</v>
      </c>
      <c r="F154" s="26">
        <f t="shared" si="125"/>
        <v>5.2370487505990957E-4</v>
      </c>
      <c r="G154" s="120">
        <f t="shared" si="126"/>
        <v>0.16581487263496916</v>
      </c>
      <c r="I154" s="14">
        <v>1964</v>
      </c>
      <c r="J154" s="107">
        <f t="shared" si="127"/>
        <v>0.55588399999999993</v>
      </c>
      <c r="K154" s="24">
        <f t="shared" si="147"/>
        <v>6.363254888266881E-2</v>
      </c>
      <c r="L154" s="34">
        <f t="shared" si="148"/>
        <v>0.23447979595654816</v>
      </c>
      <c r="M154" s="25">
        <f t="shared" si="149"/>
        <v>6.14159937793049E-2</v>
      </c>
      <c r="N154" s="26">
        <f t="shared" si="150"/>
        <v>3.6759586942928808E-4</v>
      </c>
      <c r="O154" s="120">
        <f t="shared" si="151"/>
        <v>0.17306380217724326</v>
      </c>
      <c r="Q154" s="14">
        <v>1964</v>
      </c>
      <c r="R154" s="107">
        <f t="shared" si="132"/>
        <v>0.55588399999999993</v>
      </c>
      <c r="S154" s="24">
        <f t="shared" si="133"/>
        <v>0.12486630611135041</v>
      </c>
      <c r="T154" s="34">
        <f t="shared" si="134"/>
        <v>0.26441990987020142</v>
      </c>
      <c r="U154" s="25">
        <f t="shared" si="135"/>
        <v>0.10747770749261762</v>
      </c>
      <c r="V154" s="26">
        <f t="shared" si="136"/>
        <v>7.871280950485683E-4</v>
      </c>
      <c r="W154" s="120">
        <f t="shared" si="118"/>
        <v>0.1569422023775838</v>
      </c>
      <c r="Y154" s="14">
        <v>1964</v>
      </c>
      <c r="Z154" s="107">
        <f t="shared" si="137"/>
        <v>0.55588399999999993</v>
      </c>
      <c r="AA154" s="24">
        <f t="shared" si="138"/>
        <v>0.12191150633076296</v>
      </c>
      <c r="AB154" s="34">
        <f t="shared" si="139"/>
        <v>0.26282578373000465</v>
      </c>
      <c r="AC154" s="25">
        <f t="shared" si="140"/>
        <v>0.1050252057384688</v>
      </c>
      <c r="AD154" s="26">
        <f t="shared" si="141"/>
        <v>1.5398025227530193E-3</v>
      </c>
      <c r="AE154" s="120">
        <f t="shared" si="119"/>
        <v>0.15780057799153585</v>
      </c>
      <c r="AG154" s="14">
        <v>1964</v>
      </c>
      <c r="AH154" s="107">
        <f t="shared" si="142"/>
        <v>0.55588399999999993</v>
      </c>
      <c r="AI154" s="24">
        <f t="shared" si="143"/>
        <v>6.4042575348650585E-2</v>
      </c>
      <c r="AJ154" s="34">
        <f t="shared" si="144"/>
        <v>0.23473352369326989</v>
      </c>
      <c r="AK154" s="25">
        <f t="shared" si="145"/>
        <v>6.1806344143492141E-2</v>
      </c>
      <c r="AL154" s="26">
        <f t="shared" si="146"/>
        <v>1.8266434916735852E-4</v>
      </c>
      <c r="AM154" s="120">
        <f t="shared" si="120"/>
        <v>0.17292717954977774</v>
      </c>
      <c r="AP154" s="14">
        <v>1980</v>
      </c>
      <c r="AQ154" s="107">
        <f t="shared" si="158"/>
        <v>0.5625</v>
      </c>
      <c r="AR154" s="24">
        <f t="shared" si="159"/>
        <v>7.9763176155210641E-2</v>
      </c>
      <c r="AS154" s="34">
        <f t="shared" si="160"/>
        <v>0.24510394936290364</v>
      </c>
      <c r="AT154" s="25">
        <f t="shared" si="161"/>
        <v>7.4198383635236412E-2</v>
      </c>
      <c r="AU154" s="26">
        <f t="shared" si="162"/>
        <v>3.467893225348567E-4</v>
      </c>
      <c r="AV154" s="120">
        <f t="shared" si="152"/>
        <v>0.17090556572766724</v>
      </c>
      <c r="AX154" s="14"/>
      <c r="AZ154" s="14">
        <v>1980</v>
      </c>
      <c r="BA154" s="107">
        <f t="shared" si="163"/>
        <v>0.5625</v>
      </c>
      <c r="BB154" s="107">
        <f t="shared" si="164"/>
        <v>0.5625</v>
      </c>
      <c r="BC154" s="24">
        <f t="shared" si="165"/>
        <v>7.9763176155210641E-2</v>
      </c>
      <c r="BD154" s="34">
        <f t="shared" si="166"/>
        <v>0.24510394936290364</v>
      </c>
      <c r="BE154" s="25">
        <f t="shared" si="167"/>
        <v>7.4198383635236412E-2</v>
      </c>
      <c r="BF154" s="26">
        <f t="shared" si="168"/>
        <v>3.467893225348567E-4</v>
      </c>
      <c r="BG154" s="16">
        <f t="shared" si="153"/>
        <v>0.17090556572766724</v>
      </c>
      <c r="BH154" s="67">
        <v>1</v>
      </c>
      <c r="BP154" s="107">
        <f t="shared" si="186"/>
        <v>0.5625</v>
      </c>
      <c r="BQ154" s="24">
        <f t="shared" si="193"/>
        <v>7.9763176155210641E-2</v>
      </c>
      <c r="BR154" s="34">
        <f t="shared" si="187"/>
        <v>0.24510394936290364</v>
      </c>
      <c r="BS154" s="25">
        <f t="shared" si="188"/>
        <v>7.4198383635236412E-2</v>
      </c>
      <c r="BT154" s="26">
        <f t="shared" si="189"/>
        <v>3.467893225348567E-4</v>
      </c>
      <c r="BU154" s="67">
        <v>1</v>
      </c>
      <c r="CC154" s="107">
        <f t="shared" si="169"/>
        <v>0.5625</v>
      </c>
      <c r="CD154" s="24">
        <f t="shared" si="170"/>
        <v>7.9763176155210641E-2</v>
      </c>
      <c r="CE154" s="34">
        <f t="shared" si="190"/>
        <v>0.24510394936290364</v>
      </c>
      <c r="CF154" s="25">
        <f t="shared" si="191"/>
        <v>7.4198383635236412E-2</v>
      </c>
      <c r="CG154" s="26">
        <f t="shared" si="192"/>
        <v>3.467893225348567E-4</v>
      </c>
      <c r="CH154" s="67">
        <v>1</v>
      </c>
      <c r="DA154" s="14">
        <v>1980</v>
      </c>
      <c r="DB154" s="107">
        <f t="shared" si="171"/>
        <v>2.5625</v>
      </c>
      <c r="DC154" s="24">
        <f t="shared" si="172"/>
        <v>0.25035220452285628</v>
      </c>
      <c r="DD154" s="34">
        <f t="shared" si="173"/>
        <v>0.34826961570148213</v>
      </c>
      <c r="DE154" s="25">
        <f t="shared" si="174"/>
        <v>0.23291479338689558</v>
      </c>
      <c r="DF154" s="26">
        <f t="shared" si="175"/>
        <v>1.4990472554086201E-3</v>
      </c>
      <c r="DG154" s="120">
        <f t="shared" si="154"/>
        <v>0.11535482231458655</v>
      </c>
      <c r="DK154" s="14">
        <v>1980</v>
      </c>
      <c r="DL154" s="107">
        <f t="shared" si="176"/>
        <v>2.5625</v>
      </c>
      <c r="DM154" s="24">
        <f t="shared" si="177"/>
        <v>0.25035220452285628</v>
      </c>
      <c r="DN154" s="34">
        <f t="shared" si="178"/>
        <v>0.34826961570148213</v>
      </c>
      <c r="DO154" s="25">
        <f t="shared" si="179"/>
        <v>0.23291479338689558</v>
      </c>
      <c r="DP154" s="26">
        <f t="shared" si="180"/>
        <v>1.4990472554086201E-3</v>
      </c>
      <c r="DQ154" s="110">
        <f t="shared" si="155"/>
        <v>0.11535482231458655</v>
      </c>
      <c r="DR154" s="67">
        <v>1</v>
      </c>
      <c r="DT154" s="14">
        <v>1980</v>
      </c>
      <c r="DU154" s="107">
        <f t="shared" si="181"/>
        <v>0.5625</v>
      </c>
      <c r="DV154" s="24">
        <f t="shared" si="182"/>
        <v>7.8842840121524566E-2</v>
      </c>
      <c r="DW154" s="34">
        <f t="shared" si="183"/>
        <v>0.2445597205165064</v>
      </c>
      <c r="DX154" s="25">
        <f t="shared" si="184"/>
        <v>7.3361108486932974E-2</v>
      </c>
      <c r="DY154" s="26">
        <f t="shared" si="185"/>
        <v>6.9361559980500869E-4</v>
      </c>
      <c r="DZ154" s="110">
        <f t="shared" si="156"/>
        <v>0.17119861202957343</v>
      </c>
      <c r="EC154" s="14">
        <v>1980</v>
      </c>
      <c r="ED154" s="107">
        <f>EI$128*(EC154-EC$144)</f>
        <v>0.5625</v>
      </c>
      <c r="EE154" s="24">
        <f>EG153+((ED154-EG153)*EI$130)</f>
        <v>7.8842840121524566E-2</v>
      </c>
      <c r="EF154" s="34">
        <f>EG154+(ED154-EG154)*EI$133</f>
        <v>0.2445597205165064</v>
      </c>
      <c r="EG154" s="25">
        <f>EE154-((EH154-EH153)*EI$132/EI$131)</f>
        <v>7.3361108486932974E-2</v>
      </c>
      <c r="EH154" s="26">
        <f>EH153+(EE154-EH153)*EJ154*EI$129*EI$131/EI$132</f>
        <v>6.9361559980500869E-4</v>
      </c>
      <c r="EI154" s="110">
        <f t="shared" si="157"/>
        <v>0.17119861202957343</v>
      </c>
      <c r="EJ154" s="67">
        <v>1</v>
      </c>
      <c r="EK154" s="14"/>
      <c r="EL154" s="23"/>
      <c r="EM154" s="24"/>
      <c r="EN154" s="34"/>
      <c r="EO154" s="25"/>
      <c r="EP154" s="26"/>
      <c r="EQ154" s="16"/>
      <c r="ES154" s="14"/>
      <c r="ET154" s="23"/>
    </row>
    <row r="155" spans="1:150" x14ac:dyDescent="0.35">
      <c r="A155" s="6">
        <v>1965</v>
      </c>
      <c r="B155" s="107">
        <f t="shared" si="121"/>
        <v>0.59558999999999995</v>
      </c>
      <c r="C155" s="24">
        <f t="shared" si="122"/>
        <v>9.8237115732722688E-2</v>
      </c>
      <c r="D155" s="34">
        <f t="shared" si="123"/>
        <v>0.26786466503224604</v>
      </c>
      <c r="E155" s="25">
        <f t="shared" si="124"/>
        <v>9.1397176972686289E-2</v>
      </c>
      <c r="F155" s="26">
        <f t="shared" si="125"/>
        <v>6.2283442230681382E-4</v>
      </c>
      <c r="G155" s="120">
        <f t="shared" si="126"/>
        <v>0.17646748805955975</v>
      </c>
      <c r="I155" s="6">
        <v>1965</v>
      </c>
      <c r="J155" s="107">
        <f t="shared" si="127"/>
        <v>0.59558999999999995</v>
      </c>
      <c r="K155" s="24">
        <f t="shared" si="147"/>
        <v>7.1579722595666057E-2</v>
      </c>
      <c r="L155" s="34">
        <f t="shared" si="148"/>
        <v>0.25336324380416103</v>
      </c>
      <c r="M155" s="25">
        <f t="shared" si="149"/>
        <v>6.9087298160247765E-2</v>
      </c>
      <c r="N155" s="26">
        <f t="shared" si="150"/>
        <v>4.4090247047100239E-4</v>
      </c>
      <c r="O155" s="120">
        <f t="shared" si="151"/>
        <v>0.18427594564391325</v>
      </c>
      <c r="Q155" s="6">
        <v>1965</v>
      </c>
      <c r="R155" s="107">
        <f t="shared" si="132"/>
        <v>0.59558999999999995</v>
      </c>
      <c r="S155" s="24">
        <f t="shared" si="133"/>
        <v>0.13687182974741219</v>
      </c>
      <c r="T155" s="34">
        <f t="shared" si="134"/>
        <v>0.28503948148545283</v>
      </c>
      <c r="U155" s="25">
        <f t="shared" si="135"/>
        <v>0.11781997151608128</v>
      </c>
      <c r="V155" s="26">
        <f t="shared" si="136"/>
        <v>9.2419182333152447E-4</v>
      </c>
      <c r="W155" s="120">
        <f t="shared" si="118"/>
        <v>0.16721950996937154</v>
      </c>
      <c r="Y155" s="6">
        <v>1965</v>
      </c>
      <c r="Z155" s="107">
        <f t="shared" si="137"/>
        <v>0.59558999999999995</v>
      </c>
      <c r="AA155" s="24">
        <f t="shared" si="138"/>
        <v>0.13368890666717007</v>
      </c>
      <c r="AB155" s="34">
        <f t="shared" si="139"/>
        <v>0.28332872085651856</v>
      </c>
      <c r="AC155" s="25">
        <f t="shared" si="140"/>
        <v>0.11518803208695168</v>
      </c>
      <c r="AD155" s="26">
        <f t="shared" si="141"/>
        <v>1.8079311398576335E-3</v>
      </c>
      <c r="AE155" s="120">
        <f t="shared" si="119"/>
        <v>0.16814068876956689</v>
      </c>
      <c r="AG155" s="6">
        <v>1965</v>
      </c>
      <c r="AH155" s="107">
        <f t="shared" si="142"/>
        <v>0.59558999999999995</v>
      </c>
      <c r="AI155" s="24">
        <f t="shared" si="143"/>
        <v>7.2035774124326254E-2</v>
      </c>
      <c r="AJ155" s="34">
        <f t="shared" si="144"/>
        <v>0.25364509493342713</v>
      </c>
      <c r="AK155" s="25">
        <f t="shared" si="145"/>
        <v>6.95209152821957E-2</v>
      </c>
      <c r="AL155" s="26">
        <f t="shared" si="146"/>
        <v>2.1911157876345361E-4</v>
      </c>
      <c r="AM155" s="120">
        <f t="shared" si="120"/>
        <v>0.18412417965123143</v>
      </c>
      <c r="AP155" s="6">
        <v>1981</v>
      </c>
      <c r="AQ155" s="107">
        <f t="shared" si="158"/>
        <v>0.61875000000000002</v>
      </c>
      <c r="AR155" s="24">
        <f t="shared" si="159"/>
        <v>9.295274130283887E-2</v>
      </c>
      <c r="AS155" s="34">
        <f t="shared" si="160"/>
        <v>0.27276821103174143</v>
      </c>
      <c r="AT155" s="25">
        <f t="shared" si="161"/>
        <v>8.6470324664217585E-2</v>
      </c>
      <c r="AU155" s="26">
        <f t="shared" si="162"/>
        <v>4.407373897612521E-4</v>
      </c>
      <c r="AV155" s="120">
        <f t="shared" si="152"/>
        <v>0.18629788636752384</v>
      </c>
      <c r="AX155" s="6"/>
      <c r="AZ155" s="6">
        <v>1981</v>
      </c>
      <c r="BA155" s="107">
        <f t="shared" si="163"/>
        <v>0.61875000000000002</v>
      </c>
      <c r="BB155" s="107">
        <f t="shared" si="164"/>
        <v>0.61875000000000002</v>
      </c>
      <c r="BC155" s="24">
        <f t="shared" si="165"/>
        <v>9.295274130283887E-2</v>
      </c>
      <c r="BD155" s="34">
        <f t="shared" si="166"/>
        <v>0.27276821103174143</v>
      </c>
      <c r="BE155" s="25">
        <f t="shared" si="167"/>
        <v>8.6470324664217585E-2</v>
      </c>
      <c r="BF155" s="26">
        <f t="shared" si="168"/>
        <v>4.407373897612521E-4</v>
      </c>
      <c r="BG155" s="16">
        <f t="shared" si="153"/>
        <v>0.18629788636752384</v>
      </c>
      <c r="BH155" s="67">
        <v>1</v>
      </c>
      <c r="BP155" s="107">
        <f t="shared" si="186"/>
        <v>0.61875000000000002</v>
      </c>
      <c r="BQ155" s="24">
        <f t="shared" si="193"/>
        <v>9.295274130283887E-2</v>
      </c>
      <c r="BR155" s="34">
        <f t="shared" si="187"/>
        <v>0.27276821103174143</v>
      </c>
      <c r="BS155" s="25">
        <f t="shared" si="188"/>
        <v>8.6470324664217585E-2</v>
      </c>
      <c r="BT155" s="26">
        <f t="shared" si="189"/>
        <v>4.407373897612521E-4</v>
      </c>
      <c r="BU155" s="67">
        <v>1</v>
      </c>
      <c r="CC155" s="107">
        <f t="shared" si="169"/>
        <v>0.61875000000000002</v>
      </c>
      <c r="CD155" s="24">
        <f t="shared" si="170"/>
        <v>9.295274130283887E-2</v>
      </c>
      <c r="CE155" s="34">
        <f t="shared" si="190"/>
        <v>0.27276821103174143</v>
      </c>
      <c r="CF155" s="25">
        <f t="shared" si="191"/>
        <v>8.6470324664217585E-2</v>
      </c>
      <c r="CG155" s="26">
        <f t="shared" si="192"/>
        <v>4.407373897612521E-4</v>
      </c>
      <c r="CH155" s="67">
        <v>1</v>
      </c>
      <c r="DA155" s="6">
        <v>1981</v>
      </c>
      <c r="DB155" s="107">
        <f t="shared" si="171"/>
        <v>2.6187499999999999</v>
      </c>
      <c r="DC155" s="24">
        <f t="shared" si="172"/>
        <v>0.26947771792824138</v>
      </c>
      <c r="DD155" s="34">
        <f t="shared" si="173"/>
        <v>0.379529987137743</v>
      </c>
      <c r="DE155" s="25">
        <f t="shared" si="174"/>
        <v>0.25071921098114308</v>
      </c>
      <c r="DF155" s="26">
        <f t="shared" si="175"/>
        <v>1.7709096749317838E-3</v>
      </c>
      <c r="DG155" s="120">
        <f t="shared" si="154"/>
        <v>0.12881077615659992</v>
      </c>
      <c r="DK155" s="6">
        <v>1981</v>
      </c>
      <c r="DL155" s="107">
        <f t="shared" si="176"/>
        <v>2.6187499999999999</v>
      </c>
      <c r="DM155" s="24">
        <f t="shared" si="177"/>
        <v>0.26947771792824138</v>
      </c>
      <c r="DN155" s="34">
        <f t="shared" si="178"/>
        <v>0.379529987137743</v>
      </c>
      <c r="DO155" s="25">
        <f t="shared" si="179"/>
        <v>0.25071921098114308</v>
      </c>
      <c r="DP155" s="26">
        <f t="shared" si="180"/>
        <v>1.7709096749317838E-3</v>
      </c>
      <c r="DQ155" s="110">
        <f t="shared" si="155"/>
        <v>0.12881077615659992</v>
      </c>
      <c r="DR155" s="67">
        <v>1</v>
      </c>
      <c r="DT155" s="6">
        <v>1981</v>
      </c>
      <c r="DU155" s="107">
        <f t="shared" si="181"/>
        <v>0.61875000000000002</v>
      </c>
      <c r="DV155" s="24">
        <f t="shared" si="182"/>
        <v>9.1898876909462121E-2</v>
      </c>
      <c r="DW155" s="34">
        <f t="shared" si="183"/>
        <v>0.27214693060156098</v>
      </c>
      <c r="DX155" s="25">
        <f t="shared" si="184"/>
        <v>8.5514508617786117E-2</v>
      </c>
      <c r="DY155" s="26">
        <f t="shared" si="185"/>
        <v>8.8139113779547927E-4</v>
      </c>
      <c r="DZ155" s="110">
        <f t="shared" si="156"/>
        <v>0.18663242198377486</v>
      </c>
      <c r="EC155" s="6">
        <v>1981</v>
      </c>
      <c r="ED155" s="107">
        <f>EI$128*(EC155-EC$144)</f>
        <v>0.61875000000000002</v>
      </c>
      <c r="EE155" s="24">
        <f>EG154+((ED155-EG154)*EI$130)</f>
        <v>9.1898876909462121E-2</v>
      </c>
      <c r="EF155" s="34">
        <f>EG155+(ED155-EG155)*EI$133</f>
        <v>0.27214693060156098</v>
      </c>
      <c r="EG155" s="25">
        <f>EE155-((EH155-EH154)*EI$132/EI$131)</f>
        <v>8.5514508617786117E-2</v>
      </c>
      <c r="EH155" s="26">
        <f>EH154+(EE155-EH154)*EJ155*EI$129*EI$131/EI$132</f>
        <v>8.8139113779547927E-4</v>
      </c>
      <c r="EI155" s="110">
        <f t="shared" si="157"/>
        <v>0.18663242198377486</v>
      </c>
      <c r="EJ155" s="67">
        <v>1</v>
      </c>
      <c r="EK155" s="6"/>
      <c r="EL155" s="23"/>
      <c r="EM155" s="24"/>
      <c r="EN155" s="34"/>
      <c r="EO155" s="25"/>
      <c r="EP155" s="26"/>
      <c r="EQ155" s="16"/>
      <c r="ES155" s="6"/>
      <c r="ET155" s="23"/>
    </row>
    <row r="156" spans="1:150" x14ac:dyDescent="0.35">
      <c r="A156" s="14">
        <v>1966</v>
      </c>
      <c r="B156" s="107">
        <f t="shared" si="121"/>
        <v>0.63529599999999997</v>
      </c>
      <c r="C156" s="24">
        <f t="shared" si="122"/>
        <v>0.10846200254516826</v>
      </c>
      <c r="D156" s="34">
        <f t="shared" si="123"/>
        <v>0.28794721950476915</v>
      </c>
      <c r="E156" s="25">
        <f t="shared" si="124"/>
        <v>0.10091326077656795</v>
      </c>
      <c r="F156" s="26">
        <f t="shared" si="125"/>
        <v>7.3223647692420948E-4</v>
      </c>
      <c r="G156" s="120">
        <f t="shared" si="126"/>
        <v>0.18703395872820119</v>
      </c>
      <c r="I156" s="14">
        <v>1966</v>
      </c>
      <c r="J156" s="107">
        <f t="shared" si="127"/>
        <v>0.63529599999999997</v>
      </c>
      <c r="K156" s="24">
        <f t="shared" si="147"/>
        <v>7.9860551130152724E-2</v>
      </c>
      <c r="L156" s="34">
        <f t="shared" si="148"/>
        <v>0.27245616122759148</v>
      </c>
      <c r="M156" s="25">
        <f t="shared" si="149"/>
        <v>7.708086342706387E-2</v>
      </c>
      <c r="N156" s="26">
        <f t="shared" si="150"/>
        <v>5.2265799115008653E-4</v>
      </c>
      <c r="O156" s="120">
        <f t="shared" si="151"/>
        <v>0.19537529780052759</v>
      </c>
      <c r="Q156" s="14">
        <v>1966</v>
      </c>
      <c r="R156" s="107">
        <f t="shared" si="132"/>
        <v>0.63529599999999997</v>
      </c>
      <c r="S156" s="24">
        <f t="shared" si="133"/>
        <v>0.14898237795138286</v>
      </c>
      <c r="T156" s="34">
        <f t="shared" si="134"/>
        <v>0.30571885073074617</v>
      </c>
      <c r="U156" s="25">
        <f t="shared" si="135"/>
        <v>0.12825423189345567</v>
      </c>
      <c r="V156" s="26">
        <f t="shared" si="136"/>
        <v>1.0733151762662525E-3</v>
      </c>
      <c r="W156" s="120">
        <f t="shared" si="118"/>
        <v>0.17746461883729051</v>
      </c>
      <c r="Y156" s="14">
        <v>1966</v>
      </c>
      <c r="Z156" s="107">
        <f t="shared" si="137"/>
        <v>0.63529599999999997</v>
      </c>
      <c r="AA156" s="24">
        <f t="shared" si="138"/>
        <v>0.1455779406521111</v>
      </c>
      <c r="AB156" s="34">
        <f t="shared" si="139"/>
        <v>0.30389619055825712</v>
      </c>
      <c r="AC156" s="25">
        <f t="shared" si="140"/>
        <v>0.12545013932039561</v>
      </c>
      <c r="AD156" s="26">
        <f t="shared" si="141"/>
        <v>2.0996384055346697E-3</v>
      </c>
      <c r="AE156" s="120">
        <f t="shared" si="119"/>
        <v>0.1784460512378615</v>
      </c>
      <c r="AG156" s="14">
        <v>1966</v>
      </c>
      <c r="AH156" s="107">
        <f t="shared" si="142"/>
        <v>0.63529599999999997</v>
      </c>
      <c r="AI156" s="24">
        <f t="shared" si="143"/>
        <v>8.0363429005727696E-2</v>
      </c>
      <c r="AJ156" s="34">
        <f t="shared" si="144"/>
        <v>0.27276654563225955</v>
      </c>
      <c r="AK156" s="25">
        <f t="shared" si="145"/>
        <v>7.7558377895783945E-2</v>
      </c>
      <c r="AL156" s="26">
        <f t="shared" si="146"/>
        <v>2.5976449340031952E-4</v>
      </c>
      <c r="AM156" s="120">
        <f t="shared" si="120"/>
        <v>0.19520816773647559</v>
      </c>
      <c r="AP156" s="14">
        <v>1982</v>
      </c>
      <c r="AQ156" s="107">
        <f t="shared" si="158"/>
        <v>0.67500000000000004</v>
      </c>
      <c r="AR156" s="24">
        <f t="shared" si="159"/>
        <v>0.10673928668278193</v>
      </c>
      <c r="AS156" s="34">
        <f t="shared" si="160"/>
        <v>0.30079395235097584</v>
      </c>
      <c r="AT156" s="25">
        <f t="shared" si="161"/>
        <v>9.9298388232270482E-2</v>
      </c>
      <c r="AU156" s="26">
        <f t="shared" si="162"/>
        <v>5.4857649773967885E-4</v>
      </c>
      <c r="AV156" s="120">
        <f t="shared" si="152"/>
        <v>0.20149556411870534</v>
      </c>
      <c r="AX156" s="14"/>
      <c r="AZ156" s="14">
        <v>1982</v>
      </c>
      <c r="BA156" s="107">
        <f t="shared" si="163"/>
        <v>0.67500000000000004</v>
      </c>
      <c r="BB156" s="107">
        <f t="shared" si="164"/>
        <v>0.67500000000000004</v>
      </c>
      <c r="BC156" s="24">
        <f t="shared" si="165"/>
        <v>0.10673928668278193</v>
      </c>
      <c r="BD156" s="34">
        <f t="shared" si="166"/>
        <v>0.30079395235097584</v>
      </c>
      <c r="BE156" s="25">
        <f t="shared" si="167"/>
        <v>9.9298388232270482E-2</v>
      </c>
      <c r="BF156" s="26">
        <f t="shared" si="168"/>
        <v>5.4857649773967885E-4</v>
      </c>
      <c r="BG156" s="16">
        <f t="shared" si="153"/>
        <v>0.20149556411870534</v>
      </c>
      <c r="BH156" s="67">
        <v>1</v>
      </c>
      <c r="BP156" s="107">
        <f t="shared" si="186"/>
        <v>0.67500000000000004</v>
      </c>
      <c r="BQ156" s="24">
        <f t="shared" si="193"/>
        <v>0.10673928668278193</v>
      </c>
      <c r="BR156" s="34">
        <f t="shared" si="187"/>
        <v>0.30079395235097584</v>
      </c>
      <c r="BS156" s="25">
        <f t="shared" si="188"/>
        <v>9.9298388232270482E-2</v>
      </c>
      <c r="BT156" s="26">
        <f t="shared" si="189"/>
        <v>5.4857649773967885E-4</v>
      </c>
      <c r="BU156" s="67">
        <v>1</v>
      </c>
      <c r="CC156" s="107">
        <f t="shared" si="169"/>
        <v>0.67500000000000004</v>
      </c>
      <c r="CD156" s="24">
        <f t="shared" si="170"/>
        <v>0.10673928668278193</v>
      </c>
      <c r="CE156" s="34">
        <f t="shared" si="190"/>
        <v>0.30079395235097584</v>
      </c>
      <c r="CF156" s="25">
        <f t="shared" si="191"/>
        <v>9.9298388232270482E-2</v>
      </c>
      <c r="CG156" s="26">
        <f t="shared" si="192"/>
        <v>5.4857649773967885E-4</v>
      </c>
      <c r="CH156" s="67">
        <v>1</v>
      </c>
      <c r="DA156" s="14">
        <v>1982</v>
      </c>
      <c r="DB156" s="107">
        <f t="shared" si="171"/>
        <v>2.6749999999999998</v>
      </c>
      <c r="DC156" s="24">
        <f t="shared" si="172"/>
        <v>0.28787131407285704</v>
      </c>
      <c r="DD156" s="34">
        <f t="shared" si="173"/>
        <v>0.41034878574725142</v>
      </c>
      <c r="DE156" s="25">
        <f t="shared" si="174"/>
        <v>0.26784428576500224</v>
      </c>
      <c r="DF156" s="26">
        <f t="shared" si="175"/>
        <v>2.0611564620021429E-3</v>
      </c>
      <c r="DG156" s="120">
        <f t="shared" si="154"/>
        <v>0.14250449998224918</v>
      </c>
      <c r="DK156" s="14">
        <v>1982</v>
      </c>
      <c r="DL156" s="107">
        <f t="shared" si="176"/>
        <v>2.6749999999999998</v>
      </c>
      <c r="DM156" s="24">
        <f t="shared" si="177"/>
        <v>0.28787131407285704</v>
      </c>
      <c r="DN156" s="34">
        <f t="shared" si="178"/>
        <v>0.41034878574725142</v>
      </c>
      <c r="DO156" s="25">
        <f t="shared" si="179"/>
        <v>0.26784428576500224</v>
      </c>
      <c r="DP156" s="26">
        <f t="shared" si="180"/>
        <v>2.0611564620021429E-3</v>
      </c>
      <c r="DQ156" s="110">
        <f t="shared" si="155"/>
        <v>0.14250449998224918</v>
      </c>
      <c r="DR156" s="67">
        <v>1</v>
      </c>
      <c r="DT156" s="14">
        <v>1982</v>
      </c>
      <c r="DU156" s="107">
        <f t="shared" si="181"/>
        <v>0.67500000000000004</v>
      </c>
      <c r="DV156" s="24">
        <f t="shared" si="182"/>
        <v>0.10555112046986757</v>
      </c>
      <c r="DW156" s="34">
        <f t="shared" si="183"/>
        <v>0.30009575562080465</v>
      </c>
      <c r="DX156" s="25">
        <f t="shared" si="184"/>
        <v>9.8224239416622533E-2</v>
      </c>
      <c r="DY156" s="26">
        <f t="shared" si="185"/>
        <v>1.0968876393615101E-3</v>
      </c>
      <c r="DZ156" s="110">
        <f t="shared" si="156"/>
        <v>0.20187151620418212</v>
      </c>
      <c r="EC156" s="14">
        <v>1982</v>
      </c>
      <c r="ED156" s="107">
        <f>EI$128*(EC156-EC$144)</f>
        <v>0.67500000000000004</v>
      </c>
      <c r="EE156" s="24">
        <f>EG155+((ED156-EG155)*EI$130)</f>
        <v>0.10555112046986757</v>
      </c>
      <c r="EF156" s="34">
        <f>EG156+(ED156-EG156)*EI$133</f>
        <v>0.30009575562080465</v>
      </c>
      <c r="EG156" s="25">
        <f>EE156-((EH156-EH155)*EI$132/EI$131)</f>
        <v>9.8224239416622533E-2</v>
      </c>
      <c r="EH156" s="26">
        <f>EH155+(EE156-EH155)*EJ156*EI$129*EI$131/EI$132</f>
        <v>1.0968876393615101E-3</v>
      </c>
      <c r="EI156" s="110">
        <f t="shared" si="157"/>
        <v>0.20187151620418212</v>
      </c>
      <c r="EJ156" s="67">
        <v>1</v>
      </c>
      <c r="EK156" s="14"/>
      <c r="EL156" s="23"/>
      <c r="EM156" s="24"/>
      <c r="EN156" s="34"/>
      <c r="EO156" s="25"/>
      <c r="EP156" s="26"/>
      <c r="EQ156" s="16"/>
      <c r="ES156" s="14"/>
      <c r="ET156" s="23"/>
    </row>
    <row r="157" spans="1:150" x14ac:dyDescent="0.35">
      <c r="A157" s="6">
        <v>1967</v>
      </c>
      <c r="B157" s="107">
        <f t="shared" si="121"/>
        <v>0.67500199999999999</v>
      </c>
      <c r="C157" s="24">
        <f t="shared" si="122"/>
        <v>0.11892529496970314</v>
      </c>
      <c r="D157" s="34">
        <f t="shared" si="123"/>
        <v>0.30817435756888556</v>
      </c>
      <c r="E157" s="25">
        <f t="shared" si="124"/>
        <v>0.11065178087520861</v>
      </c>
      <c r="F157" s="26">
        <f t="shared" si="125"/>
        <v>8.5214247829369541E-4</v>
      </c>
      <c r="G157" s="120">
        <f t="shared" si="126"/>
        <v>0.19752257669367695</v>
      </c>
      <c r="I157" s="6">
        <v>1967</v>
      </c>
      <c r="J157" s="107">
        <f t="shared" si="127"/>
        <v>0.67500199999999999</v>
      </c>
      <c r="K157" s="24">
        <f t="shared" si="147"/>
        <v>8.8457508892637121E-2</v>
      </c>
      <c r="L157" s="34">
        <f t="shared" si="148"/>
        <v>0.29174756292220527</v>
      </c>
      <c r="M157" s="25">
        <f t="shared" si="149"/>
        <v>8.5379789111085069E-2</v>
      </c>
      <c r="N157" s="26">
        <f t="shared" si="150"/>
        <v>6.1317916119573497E-4</v>
      </c>
      <c r="O157" s="120">
        <f t="shared" si="151"/>
        <v>0.2063677738111202</v>
      </c>
      <c r="Q157" s="6">
        <v>1967</v>
      </c>
      <c r="R157" s="107">
        <f t="shared" si="132"/>
        <v>0.67500199999999999</v>
      </c>
      <c r="S157" s="24">
        <f t="shared" si="133"/>
        <v>0.16117938248883176</v>
      </c>
      <c r="T157" s="34">
        <f t="shared" si="134"/>
        <v>0.32644764649229718</v>
      </c>
      <c r="U157" s="25">
        <f t="shared" si="135"/>
        <v>0.13876453306507258</v>
      </c>
      <c r="V157" s="26">
        <f t="shared" si="136"/>
        <v>1.2345730857896999E-3</v>
      </c>
      <c r="W157" s="120">
        <f t="shared" si="118"/>
        <v>0.1876831134272246</v>
      </c>
      <c r="Y157" s="6">
        <v>1967</v>
      </c>
      <c r="Z157" s="107">
        <f t="shared" si="137"/>
        <v>0.67500199999999999</v>
      </c>
      <c r="AA157" s="24">
        <f t="shared" si="138"/>
        <v>0.15756045453990492</v>
      </c>
      <c r="AB157" s="34">
        <f t="shared" si="139"/>
        <v>0.32451806118271054</v>
      </c>
      <c r="AC157" s="25">
        <f t="shared" si="140"/>
        <v>0.1357959402810931</v>
      </c>
      <c r="AD157" s="26">
        <f t="shared" si="141"/>
        <v>2.4150661484160004E-3</v>
      </c>
      <c r="AE157" s="120">
        <f t="shared" si="119"/>
        <v>0.18872212090161744</v>
      </c>
      <c r="AG157" s="6">
        <v>1967</v>
      </c>
      <c r="AH157" s="107">
        <f t="shared" si="142"/>
        <v>0.67500199999999999</v>
      </c>
      <c r="AI157" s="24">
        <f t="shared" si="143"/>
        <v>8.9007787469789143E-2</v>
      </c>
      <c r="AJ157" s="34">
        <f t="shared" si="144"/>
        <v>0.29208674433265008</v>
      </c>
      <c r="AK157" s="25">
        <f t="shared" si="145"/>
        <v>8.5901606665615526E-2</v>
      </c>
      <c r="AL157" s="26">
        <f t="shared" si="146"/>
        <v>3.047816065042849E-4</v>
      </c>
      <c r="AM157" s="120">
        <f t="shared" si="120"/>
        <v>0.20618513766703456</v>
      </c>
      <c r="AP157" s="6">
        <v>1983</v>
      </c>
      <c r="AQ157" s="107">
        <f t="shared" si="158"/>
        <v>0.73125000000000007</v>
      </c>
      <c r="AR157" s="24">
        <f t="shared" si="159"/>
        <v>0.1210628017415511</v>
      </c>
      <c r="AS157" s="34">
        <f t="shared" si="160"/>
        <v>0.32914492388341482</v>
      </c>
      <c r="AT157" s="25">
        <f t="shared" si="161"/>
        <v>0.1126268059744843</v>
      </c>
      <c r="AU157" s="26">
        <f t="shared" si="162"/>
        <v>6.7083730595803828E-4</v>
      </c>
      <c r="AV157" s="120">
        <f t="shared" si="152"/>
        <v>0.21651811790893052</v>
      </c>
      <c r="AX157" s="6"/>
      <c r="AZ157" s="6">
        <v>1983</v>
      </c>
      <c r="BA157" s="107">
        <f t="shared" si="163"/>
        <v>0.73125000000000007</v>
      </c>
      <c r="BB157" s="107">
        <f t="shared" si="164"/>
        <v>0.73125000000000007</v>
      </c>
      <c r="BC157" s="24">
        <f t="shared" si="165"/>
        <v>0.1210628017415511</v>
      </c>
      <c r="BD157" s="34">
        <f t="shared" si="166"/>
        <v>0.32914492388341482</v>
      </c>
      <c r="BE157" s="25">
        <f t="shared" si="167"/>
        <v>0.1126268059744843</v>
      </c>
      <c r="BF157" s="26">
        <f t="shared" si="168"/>
        <v>6.7083730595803828E-4</v>
      </c>
      <c r="BG157" s="16">
        <f t="shared" si="153"/>
        <v>0.21651811790893052</v>
      </c>
      <c r="BH157" s="67">
        <v>1</v>
      </c>
      <c r="BP157" s="107">
        <f t="shared" si="186"/>
        <v>0.73125000000000007</v>
      </c>
      <c r="BQ157" s="24">
        <f t="shared" si="193"/>
        <v>0.1210628017415511</v>
      </c>
      <c r="BR157" s="34">
        <f t="shared" si="187"/>
        <v>0.32914492388341482</v>
      </c>
      <c r="BS157" s="25">
        <f t="shared" si="188"/>
        <v>0.1126268059744843</v>
      </c>
      <c r="BT157" s="26">
        <f t="shared" si="189"/>
        <v>6.7083730595803828E-4</v>
      </c>
      <c r="BU157" s="67">
        <v>1</v>
      </c>
      <c r="CC157" s="107">
        <f t="shared" si="169"/>
        <v>0.73125000000000007</v>
      </c>
      <c r="CD157" s="24">
        <f t="shared" si="170"/>
        <v>0.1210628017415511</v>
      </c>
      <c r="CE157" s="34">
        <f t="shared" si="190"/>
        <v>0.32914492388341482</v>
      </c>
      <c r="CF157" s="25">
        <f t="shared" si="191"/>
        <v>0.1126268059744843</v>
      </c>
      <c r="CG157" s="26">
        <f t="shared" si="192"/>
        <v>6.7083730595803828E-4</v>
      </c>
      <c r="CH157" s="67">
        <v>1</v>
      </c>
      <c r="DA157" s="6">
        <v>1983</v>
      </c>
      <c r="DB157" s="107">
        <f t="shared" si="171"/>
        <v>2.7312500000000002</v>
      </c>
      <c r="DC157" s="24">
        <f t="shared" si="172"/>
        <v>0.30559597833565361</v>
      </c>
      <c r="DD157" s="34">
        <f t="shared" si="173"/>
        <v>0.44076405152292375</v>
      </c>
      <c r="DE157" s="25">
        <f t="shared" si="174"/>
        <v>0.28434854080449801</v>
      </c>
      <c r="DF157" s="26">
        <f t="shared" si="175"/>
        <v>2.3690903392652677E-3</v>
      </c>
      <c r="DG157" s="120">
        <f t="shared" si="154"/>
        <v>0.15641551071842574</v>
      </c>
      <c r="DK157" s="6">
        <v>1983</v>
      </c>
      <c r="DL157" s="107">
        <f t="shared" si="176"/>
        <v>2.7312500000000002</v>
      </c>
      <c r="DM157" s="24">
        <f t="shared" si="177"/>
        <v>0.30559597833565361</v>
      </c>
      <c r="DN157" s="34">
        <f t="shared" si="178"/>
        <v>0.44076405152292375</v>
      </c>
      <c r="DO157" s="25">
        <f t="shared" si="179"/>
        <v>0.28434854080449801</v>
      </c>
      <c r="DP157" s="26">
        <f t="shared" si="180"/>
        <v>2.3690903392652677E-3</v>
      </c>
      <c r="DQ157" s="110">
        <f t="shared" si="155"/>
        <v>0.15641551071842574</v>
      </c>
      <c r="DR157" s="67">
        <v>1</v>
      </c>
      <c r="DT157" s="6">
        <v>1983</v>
      </c>
      <c r="DU157" s="107">
        <f t="shared" si="181"/>
        <v>0.73125000000000007</v>
      </c>
      <c r="DV157" s="24">
        <f t="shared" si="182"/>
        <v>0.11974078501885153</v>
      </c>
      <c r="DW157" s="34">
        <f t="shared" si="183"/>
        <v>0.32837071293148673</v>
      </c>
      <c r="DX157" s="25">
        <f t="shared" si="184"/>
        <v>0.11143571220228723</v>
      </c>
      <c r="DY157" s="26">
        <f t="shared" si="185"/>
        <v>1.3411544869075189E-3</v>
      </c>
      <c r="DZ157" s="110">
        <f t="shared" si="156"/>
        <v>0.2169350007291995</v>
      </c>
      <c r="EC157" s="6">
        <v>1983</v>
      </c>
      <c r="ED157" s="107">
        <f>EI$128*(EC157-EC$144)</f>
        <v>0.73125000000000007</v>
      </c>
      <c r="EE157" s="24">
        <f>EG156+((ED157-EG156)*EI$130)</f>
        <v>0.11974078501885153</v>
      </c>
      <c r="EF157" s="34">
        <f>EG157+(ED157-EG157)*EI$133</f>
        <v>0.32837071293148673</v>
      </c>
      <c r="EG157" s="25">
        <f>EE157-((EH157-EH156)*EI$132/EI$131)</f>
        <v>0.11143571220228723</v>
      </c>
      <c r="EH157" s="26">
        <f>EH156+(EE157-EH156)*EJ157*EI$129*EI$131/EI$132</f>
        <v>1.3411544869075189E-3</v>
      </c>
      <c r="EI157" s="110">
        <f t="shared" si="157"/>
        <v>0.2169350007291995</v>
      </c>
      <c r="EJ157" s="67">
        <v>1</v>
      </c>
      <c r="EK157" s="6"/>
      <c r="EL157" s="23"/>
      <c r="EM157" s="24"/>
      <c r="EN157" s="34"/>
      <c r="EO157" s="25"/>
      <c r="EP157" s="26"/>
      <c r="EQ157" s="16"/>
      <c r="ES157" s="6"/>
      <c r="ET157" s="23"/>
    </row>
    <row r="158" spans="1:150" x14ac:dyDescent="0.35">
      <c r="A158" s="14">
        <v>1968</v>
      </c>
      <c r="B158" s="107">
        <f t="shared" si="121"/>
        <v>0.71470800000000001</v>
      </c>
      <c r="C158" s="24">
        <f t="shared" si="122"/>
        <v>0.12960404475024895</v>
      </c>
      <c r="D158" s="34">
        <f t="shared" si="123"/>
        <v>0.32853221753428785</v>
      </c>
      <c r="E158" s="25">
        <f t="shared" si="124"/>
        <v>0.12059141159121209</v>
      </c>
      <c r="F158" s="26">
        <f t="shared" si="125"/>
        <v>9.8276035016379494E-4</v>
      </c>
      <c r="G158" s="120">
        <f t="shared" si="126"/>
        <v>0.20794080594307576</v>
      </c>
      <c r="I158" s="14">
        <v>1968</v>
      </c>
      <c r="J158" s="107">
        <f t="shared" si="127"/>
        <v>0.71470800000000001</v>
      </c>
      <c r="K158" s="24">
        <f t="shared" si="147"/>
        <v>9.7354016979668445E-2</v>
      </c>
      <c r="L158" s="34">
        <f t="shared" si="148"/>
        <v>0.31122705697641423</v>
      </c>
      <c r="M158" s="25">
        <f t="shared" si="149"/>
        <v>9.3968087656021895E-2</v>
      </c>
      <c r="N158" s="26">
        <f t="shared" si="150"/>
        <v>7.1276531777357457E-4</v>
      </c>
      <c r="O158" s="120">
        <f t="shared" si="151"/>
        <v>0.21725896932039235</v>
      </c>
      <c r="Q158" s="14">
        <v>1968</v>
      </c>
      <c r="R158" s="107">
        <f t="shared" si="132"/>
        <v>0.71470800000000001</v>
      </c>
      <c r="S158" s="24">
        <f t="shared" si="133"/>
        <v>0.17344784864389393</v>
      </c>
      <c r="T158" s="34">
        <f t="shared" si="134"/>
        <v>0.34721749354274356</v>
      </c>
      <c r="U158" s="25">
        <f t="shared" si="135"/>
        <v>0.14933799006575932</v>
      </c>
      <c r="V158" s="26">
        <f t="shared" si="136"/>
        <v>1.4080253057762798E-3</v>
      </c>
      <c r="W158" s="120">
        <f t="shared" si="118"/>
        <v>0.19787950347698424</v>
      </c>
      <c r="Y158" s="14">
        <v>1968</v>
      </c>
      <c r="Z158" s="107">
        <f t="shared" si="137"/>
        <v>0.71470800000000001</v>
      </c>
      <c r="AA158" s="24">
        <f t="shared" si="138"/>
        <v>0.16962177193046885</v>
      </c>
      <c r="AB158" s="34">
        <f t="shared" si="139"/>
        <v>0.34518614152863791</v>
      </c>
      <c r="AC158" s="25">
        <f t="shared" si="140"/>
        <v>0.14621283312098146</v>
      </c>
      <c r="AD158" s="26">
        <f t="shared" si="141"/>
        <v>2.7543261311621945E-3</v>
      </c>
      <c r="AE158" s="120">
        <f t="shared" si="119"/>
        <v>0.19897330840765645</v>
      </c>
      <c r="AG158" s="14">
        <v>1968</v>
      </c>
      <c r="AH158" s="107">
        <f t="shared" si="142"/>
        <v>0.71470800000000001</v>
      </c>
      <c r="AI158" s="24">
        <f t="shared" si="143"/>
        <v>9.7952052387475674E-2</v>
      </c>
      <c r="AJ158" s="34">
        <f t="shared" si="144"/>
        <v>0.31159515864159204</v>
      </c>
      <c r="AK158" s="25">
        <f t="shared" si="145"/>
        <v>9.4534397910141676E-2</v>
      </c>
      <c r="AL158" s="26">
        <f t="shared" si="146"/>
        <v>3.5431283081347327E-4</v>
      </c>
      <c r="AM158" s="120">
        <f t="shared" si="120"/>
        <v>0.21706076073145036</v>
      </c>
      <c r="AP158" s="14">
        <v>1984</v>
      </c>
      <c r="AQ158" s="107">
        <f t="shared" si="158"/>
        <v>0.78749999999999998</v>
      </c>
      <c r="AR158" s="24">
        <f t="shared" si="159"/>
        <v>0.13586943877672306</v>
      </c>
      <c r="AS158" s="34">
        <f t="shared" si="160"/>
        <v>0.35778859883795011</v>
      </c>
      <c r="AT158" s="25">
        <f t="shared" si="161"/>
        <v>0.1264055366737695</v>
      </c>
      <c r="AU158" s="26">
        <f t="shared" si="162"/>
        <v>8.0799530745011869E-4</v>
      </c>
      <c r="AV158" s="120">
        <f t="shared" si="152"/>
        <v>0.23138306216418061</v>
      </c>
      <c r="AX158" s="14"/>
      <c r="AZ158" s="14">
        <v>1984</v>
      </c>
      <c r="BA158" s="107">
        <f t="shared" si="163"/>
        <v>0.78749999999999998</v>
      </c>
      <c r="BB158" s="107">
        <f t="shared" si="164"/>
        <v>0.78749999999999998</v>
      </c>
      <c r="BC158" s="24">
        <f t="shared" si="165"/>
        <v>0.13586943877672306</v>
      </c>
      <c r="BD158" s="34">
        <f t="shared" si="166"/>
        <v>0.35778859883795011</v>
      </c>
      <c r="BE158" s="25">
        <f t="shared" si="167"/>
        <v>0.1264055366737695</v>
      </c>
      <c r="BF158" s="26">
        <f t="shared" si="168"/>
        <v>8.0799530745011869E-4</v>
      </c>
      <c r="BG158" s="16">
        <f t="shared" si="153"/>
        <v>0.23138306216418061</v>
      </c>
      <c r="BH158" s="67">
        <v>1</v>
      </c>
      <c r="BP158" s="107">
        <f t="shared" si="186"/>
        <v>0.78749999999999998</v>
      </c>
      <c r="BQ158" s="24">
        <f t="shared" si="193"/>
        <v>0.13586943877672306</v>
      </c>
      <c r="BR158" s="34">
        <f t="shared" si="187"/>
        <v>0.35778859883795011</v>
      </c>
      <c r="BS158" s="25">
        <f t="shared" si="188"/>
        <v>0.1264055366737695</v>
      </c>
      <c r="BT158" s="26">
        <f t="shared" si="189"/>
        <v>8.0799530745011869E-4</v>
      </c>
      <c r="BU158" s="67">
        <v>1</v>
      </c>
      <c r="CC158" s="107">
        <f t="shared" si="169"/>
        <v>0.78749999999999998</v>
      </c>
      <c r="CD158" s="24">
        <f t="shared" si="170"/>
        <v>0.13586943877672306</v>
      </c>
      <c r="CE158" s="34">
        <f t="shared" si="190"/>
        <v>0.35778859883795011</v>
      </c>
      <c r="CF158" s="25">
        <f t="shared" si="191"/>
        <v>0.1264055366737695</v>
      </c>
      <c r="CG158" s="26">
        <f t="shared" si="192"/>
        <v>8.0799530745011869E-4</v>
      </c>
      <c r="CH158" s="67">
        <v>1</v>
      </c>
      <c r="CY158" s="66"/>
      <c r="DA158" s="14">
        <v>1984</v>
      </c>
      <c r="DB158" s="107">
        <f t="shared" si="171"/>
        <v>2.7875000000000001</v>
      </c>
      <c r="DC158" s="24">
        <f t="shared" si="172"/>
        <v>0.32270933691666909</v>
      </c>
      <c r="DD158" s="34">
        <f t="shared" si="173"/>
        <v>0.47081058777656304</v>
      </c>
      <c r="DE158" s="25">
        <f t="shared" si="174"/>
        <v>0.30028551965625083</v>
      </c>
      <c r="DF158" s="26">
        <f t="shared" si="175"/>
        <v>2.6940731981119092E-3</v>
      </c>
      <c r="DG158" s="120">
        <f t="shared" si="154"/>
        <v>0.17052506812031221</v>
      </c>
      <c r="DK158" s="14">
        <v>1984</v>
      </c>
      <c r="DL158" s="107">
        <f t="shared" si="176"/>
        <v>2.7875000000000001</v>
      </c>
      <c r="DM158" s="24">
        <f t="shared" si="177"/>
        <v>0.32270933691666909</v>
      </c>
      <c r="DN158" s="34">
        <f t="shared" si="178"/>
        <v>0.47081058777656304</v>
      </c>
      <c r="DO158" s="25">
        <f t="shared" si="179"/>
        <v>0.30028551965625083</v>
      </c>
      <c r="DP158" s="26">
        <f t="shared" si="180"/>
        <v>2.6940731981119092E-3</v>
      </c>
      <c r="DQ158" s="110">
        <f t="shared" si="155"/>
        <v>0.17052506812031221</v>
      </c>
      <c r="DR158" s="67">
        <v>1</v>
      </c>
      <c r="DT158" s="14">
        <v>1984</v>
      </c>
      <c r="DU158" s="107">
        <f t="shared" si="181"/>
        <v>0.78749999999999998</v>
      </c>
      <c r="DV158" s="24">
        <f t="shared" si="182"/>
        <v>0.13441513734453148</v>
      </c>
      <c r="DW158" s="34">
        <f t="shared" si="183"/>
        <v>0.35693997305392355</v>
      </c>
      <c r="DX158" s="25">
        <f t="shared" si="184"/>
        <v>0.12509995854449779</v>
      </c>
      <c r="DY158" s="26">
        <f t="shared" si="185"/>
        <v>1.6151303339673329E-3</v>
      </c>
      <c r="DZ158" s="110">
        <f t="shared" si="156"/>
        <v>0.23184001450942576</v>
      </c>
      <c r="EC158" s="14">
        <v>1984</v>
      </c>
      <c r="ED158" s="107">
        <f>EI$128*(EC158-EC$144)</f>
        <v>0.78749999999999998</v>
      </c>
      <c r="EE158" s="24">
        <f>EG157+((ED158-EG157)*EI$130)</f>
        <v>0.13441513734453148</v>
      </c>
      <c r="EF158" s="34">
        <f>EG158+(ED158-EG158)*EI$133</f>
        <v>0.35693997305392355</v>
      </c>
      <c r="EG158" s="25">
        <f>EE158-((EH158-EH157)*EI$132/EI$131)</f>
        <v>0.12509995854449779</v>
      </c>
      <c r="EH158" s="26">
        <f>EH157+(EE158-EH157)*EJ158*EI$129*EI$131/EI$132</f>
        <v>1.6151303339673329E-3</v>
      </c>
      <c r="EI158" s="110">
        <f t="shared" si="157"/>
        <v>0.23184001450942576</v>
      </c>
      <c r="EJ158" s="67">
        <v>1</v>
      </c>
      <c r="EK158" s="14"/>
      <c r="EL158" s="23"/>
      <c r="EM158" s="24"/>
      <c r="EN158" s="34"/>
      <c r="EO158" s="25"/>
      <c r="EP158" s="26"/>
      <c r="EQ158" s="16"/>
      <c r="ES158" s="14"/>
      <c r="ET158" s="23"/>
    </row>
    <row r="159" spans="1:150" x14ac:dyDescent="0.35">
      <c r="A159" s="6">
        <v>1969</v>
      </c>
      <c r="B159" s="107">
        <f t="shared" si="121"/>
        <v>0.75441399999999992</v>
      </c>
      <c r="C159" s="24">
        <f t="shared" si="122"/>
        <v>0.14047759530253781</v>
      </c>
      <c r="D159" s="34">
        <f t="shared" si="123"/>
        <v>0.34900832195631648</v>
      </c>
      <c r="E159" s="25">
        <f t="shared" si="124"/>
        <v>0.13071295685587161</v>
      </c>
      <c r="F159" s="26">
        <f t="shared" si="125"/>
        <v>1.1242768493908411E-3</v>
      </c>
      <c r="G159" s="120">
        <f t="shared" si="126"/>
        <v>0.21829536510044487</v>
      </c>
      <c r="I159" s="6">
        <v>1969</v>
      </c>
      <c r="J159" s="107">
        <f t="shared" si="127"/>
        <v>0.75441399999999992</v>
      </c>
      <c r="K159" s="24">
        <f t="shared" si="147"/>
        <v>0.10653439203019076</v>
      </c>
      <c r="L159" s="34">
        <f t="shared" si="148"/>
        <v>0.33088481281191645</v>
      </c>
      <c r="M159" s="25">
        <f t="shared" si="149"/>
        <v>0.10283063509525615</v>
      </c>
      <c r="N159" s="26">
        <f t="shared" si="150"/>
        <v>8.2169934527165107E-4</v>
      </c>
      <c r="O159" s="120">
        <f t="shared" si="151"/>
        <v>0.22805417771666031</v>
      </c>
      <c r="Q159" s="6">
        <v>1969</v>
      </c>
      <c r="R159" s="107">
        <f t="shared" si="132"/>
        <v>0.75441399999999992</v>
      </c>
      <c r="S159" s="24">
        <f t="shared" si="133"/>
        <v>0.18577566738399928</v>
      </c>
      <c r="T159" s="34">
        <f t="shared" si="134"/>
        <v>0.36802162837048119</v>
      </c>
      <c r="U159" s="25">
        <f t="shared" si="135"/>
        <v>0.15996419749304805</v>
      </c>
      <c r="V159" s="26">
        <f t="shared" si="136"/>
        <v>1.5937193337687346E-3</v>
      </c>
      <c r="W159" s="120">
        <f t="shared" si="118"/>
        <v>0.20805743087743314</v>
      </c>
      <c r="Y159" s="6">
        <v>1969</v>
      </c>
      <c r="Z159" s="107">
        <f t="shared" si="137"/>
        <v>0.75441399999999992</v>
      </c>
      <c r="AA159" s="24">
        <f t="shared" si="138"/>
        <v>0.18175002730172252</v>
      </c>
      <c r="AB159" s="34">
        <f t="shared" si="139"/>
        <v>0.36589380893959861</v>
      </c>
      <c r="AC159" s="25">
        <f t="shared" si="140"/>
        <v>0.15669062913784407</v>
      </c>
      <c r="AD159" s="26">
        <f t="shared" si="141"/>
        <v>3.1175058146966647E-3</v>
      </c>
      <c r="AE159" s="120">
        <f t="shared" si="119"/>
        <v>0.20920317980175454</v>
      </c>
      <c r="AG159" s="6">
        <v>1969</v>
      </c>
      <c r="AH159" s="107">
        <f t="shared" si="142"/>
        <v>0.75441399999999992</v>
      </c>
      <c r="AI159" s="24">
        <f t="shared" si="143"/>
        <v>0.10718033060459173</v>
      </c>
      <c r="AJ159" s="34">
        <f t="shared" si="144"/>
        <v>0.33128182298863107</v>
      </c>
      <c r="AK159" s="25">
        <f t="shared" si="145"/>
        <v>0.1034414199825095</v>
      </c>
      <c r="AL159" s="26">
        <f t="shared" si="146"/>
        <v>4.0849994127843323E-4</v>
      </c>
      <c r="AM159" s="120">
        <f t="shared" si="120"/>
        <v>0.22784040300612157</v>
      </c>
      <c r="AP159" s="6">
        <v>1985</v>
      </c>
      <c r="AQ159" s="107">
        <f t="shared" si="158"/>
        <v>0.84375</v>
      </c>
      <c r="AR159" s="24">
        <f t="shared" si="159"/>
        <v>0.15111087999072487</v>
      </c>
      <c r="AS159" s="34">
        <f t="shared" si="160"/>
        <v>0.38669579074088212</v>
      </c>
      <c r="AT159" s="25">
        <f t="shared" si="161"/>
        <v>0.14058967806289563</v>
      </c>
      <c r="AU159" s="26">
        <f t="shared" si="162"/>
        <v>9.6047649480996268E-4</v>
      </c>
      <c r="AV159" s="120">
        <f t="shared" si="152"/>
        <v>0.24610611267798649</v>
      </c>
      <c r="AX159" s="6"/>
      <c r="AZ159" s="6">
        <v>1985</v>
      </c>
      <c r="BA159" s="107">
        <f t="shared" si="163"/>
        <v>0.84375</v>
      </c>
      <c r="BB159" s="107">
        <f t="shared" si="164"/>
        <v>0.84375</v>
      </c>
      <c r="BC159" s="24">
        <f t="shared" si="165"/>
        <v>0.15111087999072487</v>
      </c>
      <c r="BD159" s="34">
        <f t="shared" si="166"/>
        <v>0.38669579074088212</v>
      </c>
      <c r="BE159" s="25">
        <f t="shared" si="167"/>
        <v>0.14058967806289563</v>
      </c>
      <c r="BF159" s="26">
        <f t="shared" si="168"/>
        <v>9.6047649480996268E-4</v>
      </c>
      <c r="BG159" s="16">
        <f t="shared" si="153"/>
        <v>0.24610611267798649</v>
      </c>
      <c r="BH159" s="67">
        <v>1</v>
      </c>
      <c r="BP159" s="107">
        <f t="shared" si="186"/>
        <v>0.84375</v>
      </c>
      <c r="BQ159" s="24">
        <f t="shared" si="193"/>
        <v>0.15111087999072487</v>
      </c>
      <c r="BR159" s="34">
        <f t="shared" si="187"/>
        <v>0.38669579074088212</v>
      </c>
      <c r="BS159" s="25">
        <f t="shared" si="188"/>
        <v>0.14058967806289563</v>
      </c>
      <c r="BT159" s="26">
        <f t="shared" si="189"/>
        <v>9.6047649480996268E-4</v>
      </c>
      <c r="BU159" s="67">
        <v>1</v>
      </c>
      <c r="CC159" s="107">
        <f t="shared" si="169"/>
        <v>0.84375</v>
      </c>
      <c r="CD159" s="24">
        <f t="shared" si="170"/>
        <v>0.15111087999072487</v>
      </c>
      <c r="CE159" s="34">
        <f t="shared" si="190"/>
        <v>0.38669579074088212</v>
      </c>
      <c r="CF159" s="25">
        <f t="shared" si="191"/>
        <v>0.14058967806289563</v>
      </c>
      <c r="CG159" s="26">
        <f t="shared" si="192"/>
        <v>9.6047649480996268E-4</v>
      </c>
      <c r="CH159" s="67">
        <v>1</v>
      </c>
      <c r="DA159" s="6">
        <v>1985</v>
      </c>
      <c r="DB159" s="107">
        <f t="shared" si="171"/>
        <v>2.84375</v>
      </c>
      <c r="DC159" s="24">
        <f t="shared" si="172"/>
        <v>0.33926411281751878</v>
      </c>
      <c r="DD159" s="34">
        <f t="shared" si="173"/>
        <v>0.50052023652870425</v>
      </c>
      <c r="DE159" s="25">
        <f t="shared" si="174"/>
        <v>0.31570421004416033</v>
      </c>
      <c r="DF159" s="26">
        <f t="shared" si="175"/>
        <v>3.0355210643924668E-3</v>
      </c>
      <c r="DG159" s="120">
        <f t="shared" si="154"/>
        <v>0.18481602648454393</v>
      </c>
      <c r="DK159" s="6">
        <v>1985</v>
      </c>
      <c r="DL159" s="107">
        <f t="shared" si="176"/>
        <v>2.84375</v>
      </c>
      <c r="DM159" s="24">
        <f t="shared" si="177"/>
        <v>0.33926411281751878</v>
      </c>
      <c r="DN159" s="34">
        <f t="shared" si="178"/>
        <v>0.50052023652870425</v>
      </c>
      <c r="DO159" s="25">
        <f t="shared" si="179"/>
        <v>0.31570421004416033</v>
      </c>
      <c r="DP159" s="26">
        <f t="shared" si="180"/>
        <v>3.0355210643924668E-3</v>
      </c>
      <c r="DQ159" s="110">
        <f t="shared" si="155"/>
        <v>0.18481602648454393</v>
      </c>
      <c r="DR159" s="67">
        <v>1</v>
      </c>
      <c r="DT159" s="6">
        <v>1985</v>
      </c>
      <c r="DU159" s="107">
        <f t="shared" si="181"/>
        <v>0.84375</v>
      </c>
      <c r="DV159" s="24">
        <f t="shared" si="182"/>
        <v>0.1495268734535703</v>
      </c>
      <c r="DW159" s="34">
        <f t="shared" si="183"/>
        <v>0.38577498343287875</v>
      </c>
      <c r="DX159" s="25">
        <f t="shared" si="184"/>
        <v>0.13917305143519809</v>
      </c>
      <c r="DY159" s="26">
        <f t="shared" si="185"/>
        <v>1.9196545109782803E-3</v>
      </c>
      <c r="DZ159" s="110">
        <f t="shared" si="156"/>
        <v>0.24660193199768066</v>
      </c>
      <c r="EC159" s="6">
        <v>1985</v>
      </c>
      <c r="ED159" s="107">
        <f>EI$128*(EC159-EC$144)</f>
        <v>0.84375</v>
      </c>
      <c r="EE159" s="24">
        <f>EG158+((ED159-EG158)*EI$130)</f>
        <v>0.1495268734535703</v>
      </c>
      <c r="EF159" s="34">
        <f>EG159+(ED159-EG159)*EI$133</f>
        <v>0.38577498343287875</v>
      </c>
      <c r="EG159" s="25">
        <f>EE159-((EH159-EH158)*EI$132/EI$131)</f>
        <v>0.13917305143519809</v>
      </c>
      <c r="EH159" s="26">
        <f>EH158+(EE159-EH158)*EJ159*EI$129*EI$131/EI$132</f>
        <v>1.9196545109782803E-3</v>
      </c>
      <c r="EI159" s="110">
        <f t="shared" si="157"/>
        <v>0.24660193199768066</v>
      </c>
      <c r="EJ159" s="67">
        <v>1</v>
      </c>
      <c r="EK159" s="6"/>
      <c r="EL159" s="23"/>
      <c r="EM159" s="24"/>
      <c r="EN159" s="34"/>
      <c r="EO159" s="25"/>
      <c r="EP159" s="26"/>
      <c r="EQ159" s="16"/>
      <c r="ES159" s="6"/>
      <c r="ET159" s="23"/>
    </row>
    <row r="160" spans="1:150" x14ac:dyDescent="0.35">
      <c r="A160" s="14">
        <v>1970</v>
      </c>
      <c r="B160" s="107">
        <f t="shared" si="121"/>
        <v>0.79411999999999994</v>
      </c>
      <c r="C160" s="24">
        <f t="shared" si="122"/>
        <v>0.15152735283451865</v>
      </c>
      <c r="D160" s="34">
        <f t="shared" si="123"/>
        <v>0.36959143938511374</v>
      </c>
      <c r="E160" s="25">
        <f t="shared" si="124"/>
        <v>0.1409991375155597</v>
      </c>
      <c r="F160" s="26">
        <f t="shared" si="125"/>
        <v>1.2768596801003911E-3</v>
      </c>
      <c r="G160" s="120">
        <f t="shared" si="126"/>
        <v>0.22859230186955404</v>
      </c>
      <c r="I160" s="14">
        <v>1970</v>
      </c>
      <c r="J160" s="107">
        <f t="shared" si="127"/>
        <v>0.79411999999999994</v>
      </c>
      <c r="K160" s="24">
        <f t="shared" si="147"/>
        <v>0.11598379784129871</v>
      </c>
      <c r="L160" s="34">
        <f t="shared" si="148"/>
        <v>0.35071153085605949</v>
      </c>
      <c r="M160" s="25">
        <f t="shared" si="149"/>
        <v>0.11195312439393776</v>
      </c>
      <c r="N160" s="26">
        <f t="shared" si="150"/>
        <v>9.4024856431167896E-4</v>
      </c>
      <c r="O160" s="120">
        <f t="shared" si="151"/>
        <v>0.23875840646212174</v>
      </c>
      <c r="Q160" s="14">
        <v>1970</v>
      </c>
      <c r="R160" s="107">
        <f t="shared" si="132"/>
        <v>0.79411999999999994</v>
      </c>
      <c r="S160" s="24">
        <f t="shared" si="133"/>
        <v>0.19815305992001669</v>
      </c>
      <c r="T160" s="34">
        <f t="shared" si="134"/>
        <v>0.38885458895466224</v>
      </c>
      <c r="U160" s="25">
        <f t="shared" si="135"/>
        <v>0.17063475223794197</v>
      </c>
      <c r="V160" s="26">
        <f t="shared" si="136"/>
        <v>1.7916927703304233E-3</v>
      </c>
      <c r="W160" s="120">
        <f t="shared" si="118"/>
        <v>0.21821983671672027</v>
      </c>
      <c r="Y160" s="14">
        <v>1970</v>
      </c>
      <c r="Z160" s="107">
        <f t="shared" si="137"/>
        <v>0.79411999999999994</v>
      </c>
      <c r="AA160" s="24">
        <f t="shared" si="138"/>
        <v>0.19393562727731983</v>
      </c>
      <c r="AB160" s="34">
        <f t="shared" si="139"/>
        <v>0.38663570867715913</v>
      </c>
      <c r="AC160" s="25">
        <f t="shared" si="140"/>
        <v>0.16722109027255258</v>
      </c>
      <c r="AD160" s="26">
        <f t="shared" si="141"/>
        <v>3.504673017664306E-3</v>
      </c>
      <c r="AE160" s="120">
        <f t="shared" si="119"/>
        <v>0.21941461840460655</v>
      </c>
      <c r="AG160" s="14">
        <v>1970</v>
      </c>
      <c r="AH160" s="107">
        <f t="shared" si="142"/>
        <v>0.79411999999999994</v>
      </c>
      <c r="AI160" s="24">
        <f t="shared" si="143"/>
        <v>0.11667758428996468</v>
      </c>
      <c r="AJ160" s="34">
        <f t="shared" si="144"/>
        <v>0.35113730811954436</v>
      </c>
      <c r="AK160" s="25">
        <f t="shared" si="145"/>
        <v>0.11260816633776066</v>
      </c>
      <c r="AL160" s="26">
        <f t="shared" si="146"/>
        <v>4.6747701304950597E-4</v>
      </c>
      <c r="AM160" s="120">
        <f t="shared" si="120"/>
        <v>0.23852914178178369</v>
      </c>
      <c r="AP160" s="14">
        <v>1986</v>
      </c>
      <c r="AQ160" s="107">
        <f t="shared" si="158"/>
        <v>0.9</v>
      </c>
      <c r="AR160" s="24">
        <f t="shared" si="159"/>
        <v>0.16674376955040951</v>
      </c>
      <c r="AS160" s="34">
        <f t="shared" si="160"/>
        <v>0.41584031037373642</v>
      </c>
      <c r="AT160" s="25">
        <f t="shared" si="161"/>
        <v>0.15513893903651754</v>
      </c>
      <c r="AU160" s="26">
        <f t="shared" si="162"/>
        <v>1.1286624442866579E-3</v>
      </c>
      <c r="AV160" s="120">
        <f t="shared" si="152"/>
        <v>0.26070137133721888</v>
      </c>
      <c r="AX160" s="14"/>
      <c r="AZ160" s="14">
        <v>1986</v>
      </c>
      <c r="BA160" s="107">
        <f t="shared" si="163"/>
        <v>0.9</v>
      </c>
      <c r="BB160" s="107">
        <f t="shared" si="164"/>
        <v>0.9</v>
      </c>
      <c r="BC160" s="24">
        <f t="shared" si="165"/>
        <v>0.16674376955040951</v>
      </c>
      <c r="BD160" s="34">
        <f t="shared" si="166"/>
        <v>0.41584031037373642</v>
      </c>
      <c r="BE160" s="25">
        <f t="shared" si="167"/>
        <v>0.15513893903651754</v>
      </c>
      <c r="BF160" s="26">
        <f t="shared" si="168"/>
        <v>1.1286624442866579E-3</v>
      </c>
      <c r="BG160" s="16">
        <f t="shared" si="153"/>
        <v>0.26070137133721888</v>
      </c>
      <c r="BH160" s="67">
        <v>1</v>
      </c>
      <c r="BP160" s="107">
        <f t="shared" si="186"/>
        <v>0.9</v>
      </c>
      <c r="BQ160" s="24">
        <f t="shared" si="193"/>
        <v>0.16674376955040951</v>
      </c>
      <c r="BR160" s="34">
        <f t="shared" si="187"/>
        <v>0.41584031037373642</v>
      </c>
      <c r="BS160" s="25">
        <f t="shared" si="188"/>
        <v>0.15513893903651754</v>
      </c>
      <c r="BT160" s="26">
        <f t="shared" si="189"/>
        <v>1.1286624442866579E-3</v>
      </c>
      <c r="BU160" s="67">
        <v>1</v>
      </c>
      <c r="CC160" s="107">
        <f t="shared" si="169"/>
        <v>0.9</v>
      </c>
      <c r="CD160" s="24">
        <f t="shared" si="170"/>
        <v>0.16674376955040951</v>
      </c>
      <c r="CE160" s="34">
        <f t="shared" si="190"/>
        <v>0.41584031037373642</v>
      </c>
      <c r="CF160" s="25">
        <f t="shared" si="191"/>
        <v>0.15513893903651754</v>
      </c>
      <c r="CG160" s="26">
        <f t="shared" si="192"/>
        <v>1.1286624442866579E-3</v>
      </c>
      <c r="CH160" s="67">
        <v>1</v>
      </c>
      <c r="CY160" s="67"/>
      <c r="DA160" s="14">
        <v>1986</v>
      </c>
      <c r="DB160" s="107">
        <f t="shared" si="171"/>
        <v>2.9</v>
      </c>
      <c r="DC160" s="24">
        <f t="shared" si="172"/>
        <v>0.35530854302523357</v>
      </c>
      <c r="DD160" s="34">
        <f t="shared" si="173"/>
        <v>0.52992213046718351</v>
      </c>
      <c r="DE160" s="25">
        <f t="shared" si="174"/>
        <v>0.33064943148797465</v>
      </c>
      <c r="DF160" s="26">
        <f t="shared" si="175"/>
        <v>3.3928994924686826E-3</v>
      </c>
      <c r="DG160" s="120">
        <f t="shared" si="154"/>
        <v>0.19927269897920885</v>
      </c>
      <c r="DK160" s="14">
        <v>1986</v>
      </c>
      <c r="DL160" s="107">
        <f t="shared" si="176"/>
        <v>2.9</v>
      </c>
      <c r="DM160" s="24">
        <f t="shared" si="177"/>
        <v>0.35530854302523357</v>
      </c>
      <c r="DN160" s="34">
        <f t="shared" si="178"/>
        <v>0.52992213046718351</v>
      </c>
      <c r="DO160" s="25">
        <f t="shared" si="179"/>
        <v>0.33064943148797465</v>
      </c>
      <c r="DP160" s="26">
        <f t="shared" si="180"/>
        <v>3.3928994924686826E-3</v>
      </c>
      <c r="DQ160" s="110">
        <f t="shared" si="155"/>
        <v>0.19927269897920885</v>
      </c>
      <c r="DR160" s="67">
        <v>1</v>
      </c>
      <c r="DT160" s="14">
        <v>1986</v>
      </c>
      <c r="DU160" s="107">
        <f t="shared" si="181"/>
        <v>0.9</v>
      </c>
      <c r="DV160" s="24">
        <f t="shared" si="182"/>
        <v>0.16503355941691572</v>
      </c>
      <c r="DW160" s="34">
        <f t="shared" si="183"/>
        <v>0.41485013094777501</v>
      </c>
      <c r="DX160" s="25">
        <f t="shared" si="184"/>
        <v>0.15361558607350009</v>
      </c>
      <c r="DY160" s="26">
        <f t="shared" si="185"/>
        <v>2.2554772563728575E-3</v>
      </c>
      <c r="DZ160" s="110">
        <f t="shared" si="156"/>
        <v>0.26123454487427489</v>
      </c>
      <c r="EC160" s="14">
        <v>1986</v>
      </c>
      <c r="ED160" s="107">
        <f>EI$128*(EC160-EC$144)</f>
        <v>0.9</v>
      </c>
      <c r="EE160" s="24">
        <f>EG159+((ED160-EG159)*EI$130)</f>
        <v>0.16503355941691572</v>
      </c>
      <c r="EF160" s="34">
        <f>EG160+(ED160-EG160)*EI$133</f>
        <v>0.41485013094777501</v>
      </c>
      <c r="EG160" s="25">
        <f>EE160-((EH160-EH159)*EI$132/EI$131)</f>
        <v>0.15361558607350009</v>
      </c>
      <c r="EH160" s="26">
        <f>EH159+(EE160-EH159)*EJ160*EI$129*EI$131/EI$132</f>
        <v>2.2554772563728575E-3</v>
      </c>
      <c r="EI160" s="110">
        <f t="shared" si="157"/>
        <v>0.26123454487427489</v>
      </c>
      <c r="EJ160" s="67">
        <v>1</v>
      </c>
      <c r="EK160" s="14"/>
      <c r="EL160" s="23"/>
      <c r="EM160" s="24"/>
      <c r="EN160" s="34"/>
      <c r="EO160" s="25"/>
      <c r="EP160" s="26"/>
      <c r="EQ160" s="16"/>
      <c r="ES160" s="14"/>
      <c r="ET160" s="23"/>
    </row>
    <row r="161" spans="1:150" x14ac:dyDescent="0.35">
      <c r="A161" s="6">
        <v>1971</v>
      </c>
      <c r="B161" s="107">
        <f t="shared" si="121"/>
        <v>0.83382599999999996</v>
      </c>
      <c r="C161" s="24">
        <f t="shared" ref="C161:C224" si="194">E160+((B161-E160)*G$130)</f>
        <v>0.16273658032600902</v>
      </c>
      <c r="D161" s="34">
        <f t="shared" ref="D161:D224" si="195">E161+(B161-E161)*G$133</f>
        <v>0.39027145992251699</v>
      </c>
      <c r="E161" s="25">
        <f t="shared" ref="E161:E224" si="196">C161-((F161-F160)*G$132/G$131)</f>
        <v>0.15143439988079541</v>
      </c>
      <c r="F161" s="26">
        <f t="shared" si="125"/>
        <v>1.4406593966976898E-3</v>
      </c>
      <c r="G161" s="120">
        <f t="shared" ref="G161:G224" si="197">D161-E161</f>
        <v>0.23883706004172159</v>
      </c>
      <c r="I161" s="6">
        <v>1971</v>
      </c>
      <c r="J161" s="107">
        <f t="shared" si="127"/>
        <v>0.83382599999999996</v>
      </c>
      <c r="K161" s="24">
        <f t="shared" ref="K161:K224" si="198">M160+((J161-M160)*O$130)</f>
        <v>0.1256881995980943</v>
      </c>
      <c r="L161" s="34">
        <f t="shared" ref="L161:L224" si="199">M161+(J161-M161)*O$133</f>
        <v>0.37069841385274271</v>
      </c>
      <c r="M161" s="25">
        <f t="shared" ref="M161:M224" si="200">K161-((N161-N160)*O$132/O$131)</f>
        <v>0.1213220213119119</v>
      </c>
      <c r="N161" s="26">
        <f t="shared" ref="N161:N224" si="201">N160+(K161-N160)*O$129*O$131/O$132</f>
        <v>1.0686655727288081E-3</v>
      </c>
      <c r="O161" s="120">
        <f t="shared" ref="O161:O224" si="202">L161-M161</f>
        <v>0.24937639254083083</v>
      </c>
      <c r="Q161" s="6">
        <v>1971</v>
      </c>
      <c r="R161" s="107">
        <f t="shared" si="132"/>
        <v>0.83382599999999996</v>
      </c>
      <c r="S161" s="24">
        <f t="shared" si="133"/>
        <v>0.21057212917817311</v>
      </c>
      <c r="T161" s="34">
        <f t="shared" si="134"/>
        <v>0.40971196425269885</v>
      </c>
      <c r="U161" s="25">
        <f t="shared" si="135"/>
        <v>0.18134286808107516</v>
      </c>
      <c r="V161" s="26">
        <f t="shared" si="136"/>
        <v>2.0019752242663798E-3</v>
      </c>
      <c r="W161" s="120">
        <f t="shared" si="118"/>
        <v>0.22836909617162368</v>
      </c>
      <c r="Y161" s="6">
        <v>1971</v>
      </c>
      <c r="Z161" s="107">
        <f t="shared" si="137"/>
        <v>0.83382599999999996</v>
      </c>
      <c r="AA161" s="24">
        <f t="shared" si="138"/>
        <v>0.20617081514792734</v>
      </c>
      <c r="AB161" s="34">
        <f t="shared" si="139"/>
        <v>0.40740751091229882</v>
      </c>
      <c r="AC161" s="25">
        <f t="shared" si="140"/>
        <v>0.17779755524969054</v>
      </c>
      <c r="AD161" s="26">
        <f t="shared" si="141"/>
        <v>3.9158796828561437E-3</v>
      </c>
      <c r="AE161" s="120">
        <f t="shared" si="119"/>
        <v>0.22960995566260828</v>
      </c>
      <c r="AG161" s="6">
        <v>1971</v>
      </c>
      <c r="AH161" s="107">
        <f t="shared" si="142"/>
        <v>0.83382599999999996</v>
      </c>
      <c r="AI161" s="24">
        <f t="shared" si="143"/>
        <v>0.12642958490206382</v>
      </c>
      <c r="AJ161" s="34">
        <f t="shared" si="144"/>
        <v>0.37115269223186642</v>
      </c>
      <c r="AK161" s="25">
        <f t="shared" si="145"/>
        <v>0.12202091112594832</v>
      </c>
      <c r="AL161" s="26">
        <f t="shared" si="146"/>
        <v>5.3137083589175965E-4</v>
      </c>
      <c r="AM161" s="120">
        <f t="shared" si="120"/>
        <v>0.2491317811059181</v>
      </c>
      <c r="AP161" s="6">
        <v>1987</v>
      </c>
      <c r="AQ161" s="107">
        <f t="shared" si="158"/>
        <v>0.95625000000000004</v>
      </c>
      <c r="AR161" s="24">
        <f t="shared" si="159"/>
        <v>0.18272920397609987</v>
      </c>
      <c r="AS161" s="34">
        <f t="shared" si="160"/>
        <v>0.44519865794476743</v>
      </c>
      <c r="AT161" s="25">
        <f t="shared" si="161"/>
        <v>0.17001716606887296</v>
      </c>
      <c r="AU161" s="26">
        <f t="shared" si="162"/>
        <v>1.3128948777247293E-3</v>
      </c>
      <c r="AV161" s="120">
        <f t="shared" si="152"/>
        <v>0.27518149187589447</v>
      </c>
      <c r="AX161" s="6"/>
      <c r="AZ161" s="6">
        <v>1987</v>
      </c>
      <c r="BA161" s="107">
        <f t="shared" si="163"/>
        <v>0.95625000000000004</v>
      </c>
      <c r="BB161" s="107">
        <f t="shared" si="164"/>
        <v>0.95625000000000004</v>
      </c>
      <c r="BC161" s="24">
        <f t="shared" si="165"/>
        <v>0.18272920397609987</v>
      </c>
      <c r="BD161" s="34">
        <f t="shared" si="166"/>
        <v>0.44519865794476743</v>
      </c>
      <c r="BE161" s="25">
        <f t="shared" si="167"/>
        <v>0.17001716606887296</v>
      </c>
      <c r="BF161" s="26">
        <f t="shared" si="168"/>
        <v>1.3128948777247293E-3</v>
      </c>
      <c r="BG161" s="16">
        <f t="shared" si="153"/>
        <v>0.27518149187589447</v>
      </c>
      <c r="BH161" s="67">
        <v>1</v>
      </c>
      <c r="BP161" s="107">
        <f t="shared" si="186"/>
        <v>0.95625000000000004</v>
      </c>
      <c r="BQ161" s="24">
        <f t="shared" si="193"/>
        <v>0.18272920397609987</v>
      </c>
      <c r="BR161" s="34">
        <f t="shared" si="187"/>
        <v>0.44519865794476743</v>
      </c>
      <c r="BS161" s="25">
        <f t="shared" si="188"/>
        <v>0.17001716606887296</v>
      </c>
      <c r="BT161" s="26">
        <f t="shared" si="189"/>
        <v>1.3128948777247293E-3</v>
      </c>
      <c r="BU161" s="67">
        <v>1</v>
      </c>
      <c r="CC161" s="107">
        <f t="shared" si="169"/>
        <v>0.95625000000000004</v>
      </c>
      <c r="CD161" s="24">
        <f t="shared" si="170"/>
        <v>0.18272920397609987</v>
      </c>
      <c r="CE161" s="34">
        <f t="shared" si="190"/>
        <v>0.44519865794476743</v>
      </c>
      <c r="CF161" s="25">
        <f t="shared" si="191"/>
        <v>0.17001716606887296</v>
      </c>
      <c r="CG161" s="26">
        <f t="shared" si="192"/>
        <v>1.3128948777247293E-3</v>
      </c>
      <c r="CH161" s="67">
        <v>1</v>
      </c>
      <c r="CY161" s="67"/>
      <c r="DA161" s="6">
        <v>1987</v>
      </c>
      <c r="DB161" s="107">
        <f t="shared" si="171"/>
        <v>2.9562499999999998</v>
      </c>
      <c r="DC161" s="24">
        <f t="shared" si="172"/>
        <v>0.37088676020042144</v>
      </c>
      <c r="DD161" s="34">
        <f t="shared" si="173"/>
        <v>0.55904292346806206</v>
      </c>
      <c r="DE161" s="25">
        <f t="shared" si="174"/>
        <v>0.34516218995086478</v>
      </c>
      <c r="DF161" s="26">
        <f t="shared" si="175"/>
        <v>3.7657193511579099E-3</v>
      </c>
      <c r="DG161" s="120">
        <f t="shared" si="154"/>
        <v>0.21388073351719727</v>
      </c>
      <c r="DK161" s="6">
        <v>1987</v>
      </c>
      <c r="DL161" s="107">
        <f t="shared" si="176"/>
        <v>2.9562499999999998</v>
      </c>
      <c r="DM161" s="24">
        <f t="shared" si="177"/>
        <v>0.37088676020042144</v>
      </c>
      <c r="DN161" s="34">
        <f t="shared" si="178"/>
        <v>0.55904292346806206</v>
      </c>
      <c r="DO161" s="25">
        <f t="shared" si="179"/>
        <v>0.34516218995086478</v>
      </c>
      <c r="DP161" s="26">
        <f t="shared" si="180"/>
        <v>3.7657193511579099E-3</v>
      </c>
      <c r="DQ161" s="110">
        <f t="shared" si="155"/>
        <v>0.21388073351719727</v>
      </c>
      <c r="DR161" s="67">
        <v>1</v>
      </c>
      <c r="DT161" s="6">
        <v>1987</v>
      </c>
      <c r="DU161" s="107">
        <f t="shared" si="181"/>
        <v>0.95625000000000004</v>
      </c>
      <c r="DV161" s="24">
        <f t="shared" si="182"/>
        <v>0.18089712980286182</v>
      </c>
      <c r="DW161" s="34">
        <f t="shared" si="183"/>
        <v>0.44414243918099494</v>
      </c>
      <c r="DX161" s="25">
        <f t="shared" si="184"/>
        <v>0.16839221412460759</v>
      </c>
      <c r="DY161" s="26">
        <f t="shared" si="185"/>
        <v>2.62326889396857E-3</v>
      </c>
      <c r="DZ161" s="110">
        <f t="shared" si="156"/>
        <v>0.27575022505638735</v>
      </c>
      <c r="EC161" s="6">
        <v>1987</v>
      </c>
      <c r="ED161" s="107">
        <f>EI$128*(EC161-EC$144)</f>
        <v>0.95625000000000004</v>
      </c>
      <c r="EE161" s="24">
        <f>EG160+((ED161-EG160)*EI$130)</f>
        <v>0.18089712980286182</v>
      </c>
      <c r="EF161" s="34">
        <f>EG161+(ED161-EG161)*EI$133</f>
        <v>0.44414243918099494</v>
      </c>
      <c r="EG161" s="25">
        <f>EE161-((EH161-EH160)*EI$132/EI$131)</f>
        <v>0.16839221412460759</v>
      </c>
      <c r="EH161" s="26">
        <f>EH160+(EE161-EH160)*EJ161*EI$129*EI$131/EI$132</f>
        <v>2.62326889396857E-3</v>
      </c>
      <c r="EI161" s="110">
        <f t="shared" si="157"/>
        <v>0.27575022505638735</v>
      </c>
      <c r="EJ161" s="67">
        <v>1</v>
      </c>
      <c r="EK161" s="6"/>
      <c r="EL161" s="23"/>
      <c r="EM161" s="24"/>
      <c r="EN161" s="34"/>
      <c r="EO161" s="25"/>
      <c r="EP161" s="26"/>
      <c r="EQ161" s="16"/>
      <c r="ES161" s="6"/>
      <c r="ET161" s="23"/>
    </row>
    <row r="162" spans="1:150" x14ac:dyDescent="0.35">
      <c r="A162" s="14">
        <v>1972</v>
      </c>
      <c r="B162" s="107">
        <f t="shared" si="121"/>
        <v>0.87353199999999998</v>
      </c>
      <c r="C162" s="24">
        <f t="shared" si="194"/>
        <v>0.17409021208453546</v>
      </c>
      <c r="D162" s="34">
        <f t="shared" si="195"/>
        <v>0.41103928320765137</v>
      </c>
      <c r="E162" s="25">
        <f t="shared" si="196"/>
        <v>0.16200474339638682</v>
      </c>
      <c r="F162" s="26">
        <f t="shared" si="125"/>
        <v>1.6158111168157862E-3</v>
      </c>
      <c r="G162" s="120">
        <f t="shared" si="197"/>
        <v>0.24903453981126455</v>
      </c>
      <c r="I162" s="14">
        <v>1972</v>
      </c>
      <c r="J162" s="107">
        <f t="shared" si="127"/>
        <v>0.87353199999999998</v>
      </c>
      <c r="K162" s="24">
        <f t="shared" si="198"/>
        <v>0.13563432057641014</v>
      </c>
      <c r="L162" s="34">
        <f t="shared" si="199"/>
        <v>0.39083713972333284</v>
      </c>
      <c r="M162" s="25">
        <f t="shared" si="200"/>
        <v>0.13092452265128129</v>
      </c>
      <c r="N162" s="26">
        <f t="shared" si="201"/>
        <v>1.2071890411149506E-3</v>
      </c>
      <c r="O162" s="120">
        <f t="shared" si="202"/>
        <v>0.25991261707205154</v>
      </c>
      <c r="Q162" s="14">
        <v>1972</v>
      </c>
      <c r="R162" s="107">
        <f t="shared" si="132"/>
        <v>0.87353199999999998</v>
      </c>
      <c r="S162" s="24">
        <f t="shared" si="133"/>
        <v>0.22302649760523283</v>
      </c>
      <c r="T162" s="34">
        <f t="shared" si="134"/>
        <v>0.43059019190673337</v>
      </c>
      <c r="U162" s="25">
        <f t="shared" si="135"/>
        <v>0.19208306447189755</v>
      </c>
      <c r="V162" s="26">
        <f t="shared" si="136"/>
        <v>2.224589851124907E-3</v>
      </c>
      <c r="W162" s="120">
        <f t="shared" si="118"/>
        <v>0.23850712743483582</v>
      </c>
      <c r="Y162" s="14">
        <v>1972</v>
      </c>
      <c r="Z162" s="107">
        <f t="shared" si="137"/>
        <v>0.87353199999999998</v>
      </c>
      <c r="AA162" s="24">
        <f t="shared" si="138"/>
        <v>0.21844931885645114</v>
      </c>
      <c r="AB162" s="34">
        <f t="shared" si="139"/>
        <v>0.42820571429189602</v>
      </c>
      <c r="AC162" s="25">
        <f t="shared" si="140"/>
        <v>0.18841463737214781</v>
      </c>
      <c r="AD162" s="26">
        <f t="shared" si="141"/>
        <v>4.3511649217590903E-3</v>
      </c>
      <c r="AE162" s="120">
        <f t="shared" si="119"/>
        <v>0.23979107691974821</v>
      </c>
      <c r="AG162" s="14">
        <v>1972</v>
      </c>
      <c r="AH162" s="107">
        <f t="shared" si="142"/>
        <v>0.87353199999999998</v>
      </c>
      <c r="AI162" s="24">
        <f t="shared" si="143"/>
        <v>0.13642286963313063</v>
      </c>
      <c r="AJ162" s="34">
        <f t="shared" si="144"/>
        <v>0.39131953366389771</v>
      </c>
      <c r="AK162" s="25">
        <f t="shared" si="145"/>
        <v>0.13166666717522726</v>
      </c>
      <c r="AL162" s="26">
        <f t="shared" si="146"/>
        <v>6.0030130629615621E-4</v>
      </c>
      <c r="AM162" s="120">
        <f t="shared" si="120"/>
        <v>0.25965286648867048</v>
      </c>
      <c r="AP162" s="14">
        <v>1988</v>
      </c>
      <c r="AQ162" s="107">
        <f t="shared" si="158"/>
        <v>1.0125</v>
      </c>
      <c r="AR162" s="24">
        <f t="shared" si="159"/>
        <v>0.19903227486946098</v>
      </c>
      <c r="AS162" s="34">
        <f t="shared" si="160"/>
        <v>0.47474974687552562</v>
      </c>
      <c r="AT162" s="25">
        <f t="shared" si="161"/>
        <v>0.18519191827003945</v>
      </c>
      <c r="AU162" s="26">
        <f t="shared" si="162"/>
        <v>1.5134797559772154E-3</v>
      </c>
      <c r="AV162" s="120">
        <f t="shared" si="152"/>
        <v>0.28955782860548618</v>
      </c>
      <c r="AX162" s="14"/>
      <c r="AZ162" s="14">
        <v>1988</v>
      </c>
      <c r="BA162" s="107">
        <f t="shared" si="163"/>
        <v>1.0125</v>
      </c>
      <c r="BB162" s="107">
        <f t="shared" si="164"/>
        <v>1.0125</v>
      </c>
      <c r="BC162" s="24">
        <f t="shared" si="165"/>
        <v>0.19903227486946098</v>
      </c>
      <c r="BD162" s="34">
        <f t="shared" si="166"/>
        <v>0.47474974687552562</v>
      </c>
      <c r="BE162" s="25">
        <f t="shared" si="167"/>
        <v>0.18519191827003945</v>
      </c>
      <c r="BF162" s="26">
        <f t="shared" si="168"/>
        <v>1.5134797559772154E-3</v>
      </c>
      <c r="BG162" s="16">
        <f t="shared" si="153"/>
        <v>0.28955782860548618</v>
      </c>
      <c r="BH162" s="67">
        <v>1</v>
      </c>
      <c r="BP162" s="107">
        <f t="shared" si="186"/>
        <v>1.0125</v>
      </c>
      <c r="BQ162" s="24">
        <f t="shared" si="193"/>
        <v>0.19903227486946098</v>
      </c>
      <c r="BR162" s="34">
        <f t="shared" si="187"/>
        <v>0.47474974687552562</v>
      </c>
      <c r="BS162" s="25">
        <f t="shared" si="188"/>
        <v>0.18519191827003945</v>
      </c>
      <c r="BT162" s="26">
        <f t="shared" si="189"/>
        <v>1.5134797559772154E-3</v>
      </c>
      <c r="BU162" s="67">
        <v>1</v>
      </c>
      <c r="CC162" s="107">
        <f t="shared" si="169"/>
        <v>1.0125</v>
      </c>
      <c r="CD162" s="24">
        <f t="shared" si="170"/>
        <v>0.19903227486946098</v>
      </c>
      <c r="CE162" s="34">
        <f t="shared" si="190"/>
        <v>0.47474974687552562</v>
      </c>
      <c r="CF162" s="25">
        <f t="shared" si="191"/>
        <v>0.18519191827003945</v>
      </c>
      <c r="CG162" s="26">
        <f t="shared" si="192"/>
        <v>1.5134797559772154E-3</v>
      </c>
      <c r="CH162" s="67">
        <v>1</v>
      </c>
      <c r="CY162" s="67"/>
      <c r="DA162" s="14">
        <v>1988</v>
      </c>
      <c r="DB162" s="107">
        <f t="shared" si="171"/>
        <v>3.0125000000000002</v>
      </c>
      <c r="DC162" s="24">
        <f t="shared" si="172"/>
        <v>0.38603914188986777</v>
      </c>
      <c r="DD162" s="34">
        <f t="shared" si="173"/>
        <v>0.58790700150290276</v>
      </c>
      <c r="DE162" s="25">
        <f t="shared" si="174"/>
        <v>0.35928000231215806</v>
      </c>
      <c r="DF162" s="26">
        <f t="shared" si="175"/>
        <v>4.1535329682261665E-3</v>
      </c>
      <c r="DG162" s="120">
        <f t="shared" si="154"/>
        <v>0.2286269991907447</v>
      </c>
      <c r="DK162" s="14">
        <v>1988</v>
      </c>
      <c r="DL162" s="107">
        <f t="shared" si="176"/>
        <v>3.0125000000000002</v>
      </c>
      <c r="DM162" s="24">
        <f t="shared" si="177"/>
        <v>0.38603914188986777</v>
      </c>
      <c r="DN162" s="34">
        <f t="shared" si="178"/>
        <v>0.58790700150290276</v>
      </c>
      <c r="DO162" s="25">
        <f t="shared" si="179"/>
        <v>0.35928000231215806</v>
      </c>
      <c r="DP162" s="26">
        <f t="shared" si="180"/>
        <v>4.1535329682261665E-3</v>
      </c>
      <c r="DQ162" s="110">
        <f t="shared" si="155"/>
        <v>0.2286269991907447</v>
      </c>
      <c r="DR162" s="67">
        <v>1</v>
      </c>
      <c r="DT162" s="14">
        <v>1988</v>
      </c>
      <c r="DU162" s="107">
        <f t="shared" si="181"/>
        <v>1.0125</v>
      </c>
      <c r="DV162" s="24">
        <f t="shared" si="182"/>
        <v>0.19708343776651216</v>
      </c>
      <c r="DW162" s="34">
        <f t="shared" si="183"/>
        <v>0.47363129686453209</v>
      </c>
      <c r="DX162" s="25">
        <f t="shared" si="184"/>
        <v>0.18347122594543411</v>
      </c>
      <c r="DY162" s="26">
        <f t="shared" si="185"/>
        <v>3.0236280651767481E-3</v>
      </c>
      <c r="DZ162" s="110">
        <f t="shared" si="156"/>
        <v>0.29016007091909801</v>
      </c>
      <c r="EC162" s="14">
        <v>1988</v>
      </c>
      <c r="ED162" s="107">
        <f>EI$128*(EC162-EC$144)</f>
        <v>1.0125</v>
      </c>
      <c r="EE162" s="24">
        <f>EG161+((ED162-EG161)*EI$130)</f>
        <v>0.19708343776651216</v>
      </c>
      <c r="EF162" s="34">
        <f>EG162+(ED162-EG162)*EI$133</f>
        <v>0.47363129686453209</v>
      </c>
      <c r="EG162" s="25">
        <f>EE162-((EH162-EH161)*EI$132/EI$131)</f>
        <v>0.18347122594543411</v>
      </c>
      <c r="EH162" s="26">
        <f>EH161+(EE162-EH161)*EJ162*EI$129*EI$131/EI$132</f>
        <v>3.0236280651767481E-3</v>
      </c>
      <c r="EI162" s="110">
        <f t="shared" si="157"/>
        <v>0.29016007091909801</v>
      </c>
      <c r="EJ162" s="67">
        <v>1</v>
      </c>
      <c r="EK162" s="14"/>
      <c r="EL162" s="23"/>
      <c r="EM162" s="24"/>
      <c r="EN162" s="34"/>
      <c r="EO162" s="25"/>
      <c r="EP162" s="26"/>
      <c r="EQ162" s="16"/>
      <c r="ES162" s="14"/>
      <c r="ET162" s="23"/>
    </row>
    <row r="163" spans="1:150" x14ac:dyDescent="0.35">
      <c r="A163" s="6">
        <v>1973</v>
      </c>
      <c r="B163" s="107">
        <f t="shared" si="121"/>
        <v>0.91323799999999999</v>
      </c>
      <c r="C163" s="24">
        <f t="shared" si="194"/>
        <v>0.1855746868223252</v>
      </c>
      <c r="D163" s="34">
        <f t="shared" si="195"/>
        <v>0.43188671758991071</v>
      </c>
      <c r="E163" s="25">
        <f t="shared" si="196"/>
        <v>0.17269756552293952</v>
      </c>
      <c r="F163" s="26">
        <f t="shared" si="125"/>
        <v>1.8024360631836943E-3</v>
      </c>
      <c r="G163" s="120">
        <f t="shared" si="197"/>
        <v>0.25918915206697118</v>
      </c>
      <c r="I163" s="6">
        <v>1973</v>
      </c>
      <c r="J163" s="107">
        <f t="shared" si="127"/>
        <v>0.91323799999999999</v>
      </c>
      <c r="K163" s="24">
        <f t="shared" si="198"/>
        <v>0.14580960118479536</v>
      </c>
      <c r="L163" s="34">
        <f t="shared" si="199"/>
        <v>0.41111983589384826</v>
      </c>
      <c r="M163" s="25">
        <f t="shared" si="200"/>
        <v>0.14074851675976655</v>
      </c>
      <c r="N163" s="26">
        <f t="shared" si="201"/>
        <v>1.3560444653805039E-3</v>
      </c>
      <c r="O163" s="120">
        <f t="shared" si="202"/>
        <v>0.27037131913408174</v>
      </c>
      <c r="Q163" s="6">
        <v>1973</v>
      </c>
      <c r="R163" s="107">
        <f t="shared" si="132"/>
        <v>0.91323799999999999</v>
      </c>
      <c r="S163" s="24">
        <f t="shared" si="133"/>
        <v>0.23551101468939989</v>
      </c>
      <c r="T163" s="34">
        <f t="shared" si="134"/>
        <v>0.45148639488782688</v>
      </c>
      <c r="U163" s="25">
        <f t="shared" si="135"/>
        <v>0.2028509152120414</v>
      </c>
      <c r="V163" s="26">
        <f t="shared" si="136"/>
        <v>2.459554595566335E-3</v>
      </c>
      <c r="W163" s="120">
        <f t="shared" si="118"/>
        <v>0.24863547967578548</v>
      </c>
      <c r="Y163" s="6">
        <v>1973</v>
      </c>
      <c r="Z163" s="107">
        <f t="shared" si="137"/>
        <v>0.91323799999999999</v>
      </c>
      <c r="AA163" s="24">
        <f t="shared" si="138"/>
        <v>0.23076606645049322</v>
      </c>
      <c r="AB163" s="34">
        <f t="shared" si="139"/>
        <v>0.44902748715370577</v>
      </c>
      <c r="AC163" s="25">
        <f t="shared" si="140"/>
        <v>0.19906798023647043</v>
      </c>
      <c r="AD163" s="26">
        <f t="shared" si="141"/>
        <v>4.8105574755855076E-3</v>
      </c>
      <c r="AE163" s="120">
        <f t="shared" si="119"/>
        <v>0.24995950691723534</v>
      </c>
      <c r="AG163" s="6">
        <v>1973</v>
      </c>
      <c r="AH163" s="107">
        <f t="shared" si="142"/>
        <v>0.91323799999999999</v>
      </c>
      <c r="AI163" s="24">
        <f t="shared" si="143"/>
        <v>0.14664470019748121</v>
      </c>
      <c r="AJ163" s="34">
        <f t="shared" si="144"/>
        <v>0.41162984505358835</v>
      </c>
      <c r="AK163" s="25">
        <f t="shared" si="145"/>
        <v>0.14153314623628974</v>
      </c>
      <c r="AL163" s="26">
        <f t="shared" si="146"/>
        <v>6.7438179848733706E-4</v>
      </c>
      <c r="AM163" s="120">
        <f t="shared" si="120"/>
        <v>0.27009669881729859</v>
      </c>
      <c r="AP163" s="6">
        <v>1989</v>
      </c>
      <c r="AQ163" s="107">
        <f t="shared" si="158"/>
        <v>1.0687500000000001</v>
      </c>
      <c r="AR163" s="24">
        <f t="shared" si="159"/>
        <v>0.2156216586048193</v>
      </c>
      <c r="AS163" s="34">
        <f t="shared" si="160"/>
        <v>0.50447465595551022</v>
      </c>
      <c r="AT163" s="25">
        <f t="shared" si="161"/>
        <v>0.20063408608540034</v>
      </c>
      <c r="AU163" s="26">
        <f t="shared" si="162"/>
        <v>1.7306909519108234E-3</v>
      </c>
      <c r="AV163" s="120">
        <f t="shared" si="152"/>
        <v>0.30384056987010988</v>
      </c>
      <c r="AX163" s="6"/>
      <c r="AZ163" s="6">
        <v>1989</v>
      </c>
      <c r="BA163" s="107">
        <f t="shared" si="163"/>
        <v>1.0687500000000001</v>
      </c>
      <c r="BB163" s="107">
        <f t="shared" si="164"/>
        <v>1.0687500000000001</v>
      </c>
      <c r="BC163" s="24">
        <f t="shared" si="165"/>
        <v>0.2156216586048193</v>
      </c>
      <c r="BD163" s="34">
        <f t="shared" si="166"/>
        <v>0.50447465595551022</v>
      </c>
      <c r="BE163" s="25">
        <f t="shared" si="167"/>
        <v>0.20063408608540034</v>
      </c>
      <c r="BF163" s="26">
        <f t="shared" si="168"/>
        <v>1.7306909519108234E-3</v>
      </c>
      <c r="BG163" s="16">
        <f t="shared" si="153"/>
        <v>0.30384056987010988</v>
      </c>
      <c r="BH163" s="67">
        <v>1</v>
      </c>
      <c r="BP163" s="107">
        <f t="shared" si="186"/>
        <v>1.0687500000000001</v>
      </c>
      <c r="BQ163" s="24">
        <f t="shared" si="193"/>
        <v>0.2156216586048193</v>
      </c>
      <c r="BR163" s="34">
        <f t="shared" si="187"/>
        <v>0.50447465595551022</v>
      </c>
      <c r="BS163" s="25">
        <f t="shared" si="188"/>
        <v>0.20063408608540034</v>
      </c>
      <c r="BT163" s="26">
        <f t="shared" si="189"/>
        <v>1.7306909519108234E-3</v>
      </c>
      <c r="BU163" s="67">
        <v>1</v>
      </c>
      <c r="CC163" s="107">
        <f t="shared" si="169"/>
        <v>1.0687500000000001</v>
      </c>
      <c r="CD163" s="24">
        <f t="shared" si="170"/>
        <v>0.2156216586048193</v>
      </c>
      <c r="CE163" s="34">
        <f t="shared" si="190"/>
        <v>0.50447465595551022</v>
      </c>
      <c r="CF163" s="25">
        <f t="shared" si="191"/>
        <v>0.20063408608540034</v>
      </c>
      <c r="CG163" s="26">
        <f t="shared" si="192"/>
        <v>1.7306909519108234E-3</v>
      </c>
      <c r="CH163" s="67">
        <v>1</v>
      </c>
      <c r="CY163" s="67"/>
      <c r="DA163" s="6">
        <v>1989</v>
      </c>
      <c r="DB163" s="107">
        <f t="shared" si="171"/>
        <v>3.0687500000000001</v>
      </c>
      <c r="DC163" s="24">
        <f t="shared" si="172"/>
        <v>0.40080263002672423</v>
      </c>
      <c r="DD163" s="34">
        <f t="shared" si="173"/>
        <v>0.61653667560120917</v>
      </c>
      <c r="DE163" s="25">
        <f t="shared" si="174"/>
        <v>0.37303719323262935</v>
      </c>
      <c r="DF163" s="26">
        <f t="shared" si="175"/>
        <v>4.5559306029231937E-3</v>
      </c>
      <c r="DG163" s="120">
        <f t="shared" si="154"/>
        <v>0.24349948236857982</v>
      </c>
      <c r="DK163" s="6">
        <v>1989</v>
      </c>
      <c r="DL163" s="107">
        <f t="shared" si="176"/>
        <v>3.0687500000000001</v>
      </c>
      <c r="DM163" s="24">
        <f t="shared" si="177"/>
        <v>0.40080263002672423</v>
      </c>
      <c r="DN163" s="34">
        <f t="shared" si="178"/>
        <v>0.61653667560120917</v>
      </c>
      <c r="DO163" s="25">
        <f t="shared" si="179"/>
        <v>0.37303719323262935</v>
      </c>
      <c r="DP163" s="26">
        <f t="shared" si="180"/>
        <v>4.5559306029231937E-3</v>
      </c>
      <c r="DQ163" s="110">
        <f t="shared" si="155"/>
        <v>0.24349948236857982</v>
      </c>
      <c r="DR163" s="67">
        <v>1</v>
      </c>
      <c r="DT163" s="6">
        <v>1989</v>
      </c>
      <c r="DU163" s="107">
        <f t="shared" si="181"/>
        <v>1.0687500000000001</v>
      </c>
      <c r="DV163" s="24">
        <f t="shared" si="182"/>
        <v>0.21356185147554879</v>
      </c>
      <c r="DW163" s="34">
        <f t="shared" si="183"/>
        <v>0.50329821429393473</v>
      </c>
      <c r="DX163" s="25">
        <f t="shared" si="184"/>
        <v>0.19882417583682274</v>
      </c>
      <c r="DY163" s="26">
        <f t="shared" si="185"/>
        <v>3.4570891133745727E-3</v>
      </c>
      <c r="DZ163" s="110">
        <f t="shared" si="156"/>
        <v>0.30447403845711196</v>
      </c>
      <c r="EC163" s="6">
        <v>1989</v>
      </c>
      <c r="ED163" s="107">
        <f>EI$128*(EC163-EC$144)</f>
        <v>1.0687500000000001</v>
      </c>
      <c r="EE163" s="24">
        <f>EG162+((ED163-EG162)*EI$130)</f>
        <v>0.21356185147554879</v>
      </c>
      <c r="EF163" s="34">
        <f>EG163+(ED163-EG163)*EI$133</f>
        <v>0.50329821429393473</v>
      </c>
      <c r="EG163" s="25">
        <f>EE163-((EH163-EH162)*EI$132/EI$131)</f>
        <v>0.19882417583682274</v>
      </c>
      <c r="EH163" s="26">
        <f>EH162+(EE163-EH162)*EJ163*EI$129*EI$131/EI$132</f>
        <v>3.4570891133745727E-3</v>
      </c>
      <c r="EI163" s="110">
        <f t="shared" si="157"/>
        <v>0.30447403845711196</v>
      </c>
      <c r="EJ163" s="67">
        <v>1</v>
      </c>
      <c r="EK163" s="6"/>
      <c r="EL163" s="23"/>
      <c r="EM163" s="24"/>
      <c r="EN163" s="34"/>
      <c r="EO163" s="25"/>
      <c r="EP163" s="26"/>
      <c r="EQ163" s="16"/>
      <c r="ES163" s="6"/>
      <c r="ET163" s="23"/>
    </row>
    <row r="164" spans="1:150" x14ac:dyDescent="0.35">
      <c r="A164" s="14">
        <v>1974</v>
      </c>
      <c r="B164" s="107">
        <f t="shared" si="121"/>
        <v>0.95294400000000001</v>
      </c>
      <c r="C164" s="24">
        <f t="shared" si="194"/>
        <v>0.1971777974046573</v>
      </c>
      <c r="D164" s="34">
        <f t="shared" si="195"/>
        <v>0.45280638937199019</v>
      </c>
      <c r="E164" s="25">
        <f t="shared" si="196"/>
        <v>0.18350152211075416</v>
      </c>
      <c r="F164" s="26">
        <f t="shared" si="125"/>
        <v>2.0006429515011313E-3</v>
      </c>
      <c r="G164" s="120">
        <f t="shared" si="197"/>
        <v>0.26930486726123604</v>
      </c>
      <c r="I164" s="14">
        <v>1974</v>
      </c>
      <c r="J164" s="107">
        <f t="shared" si="127"/>
        <v>0.95294400000000001</v>
      </c>
      <c r="K164" s="24">
        <f t="shared" si="198"/>
        <v>0.15620216021937847</v>
      </c>
      <c r="L164" s="34">
        <f t="shared" si="199"/>
        <v>0.43153905500919248</v>
      </c>
      <c r="M164" s="25">
        <f t="shared" si="200"/>
        <v>0.15078254616798853</v>
      </c>
      <c r="N164" s="26">
        <f t="shared" si="201"/>
        <v>1.5154448786566784E-3</v>
      </c>
      <c r="O164" s="120">
        <f t="shared" si="202"/>
        <v>0.28075650884120396</v>
      </c>
      <c r="Q164" s="14">
        <v>1974</v>
      </c>
      <c r="R164" s="107">
        <f t="shared" si="132"/>
        <v>0.95294400000000001</v>
      </c>
      <c r="S164" s="24">
        <f t="shared" si="133"/>
        <v>0.24802152077797227</v>
      </c>
      <c r="T164" s="34">
        <f t="shared" si="134"/>
        <v>0.47239824958308302</v>
      </c>
      <c r="U164" s="25">
        <f t="shared" si="135"/>
        <v>0.2136428455124354</v>
      </c>
      <c r="V164" s="26">
        <f t="shared" si="136"/>
        <v>2.7068831945989743E-3</v>
      </c>
      <c r="W164" s="120">
        <f t="shared" si="118"/>
        <v>0.25875540407064762</v>
      </c>
      <c r="Y164" s="14">
        <v>1974</v>
      </c>
      <c r="Z164" s="107">
        <f t="shared" si="137"/>
        <v>0.95294400000000001</v>
      </c>
      <c r="AA164" s="24">
        <f t="shared" si="138"/>
        <v>0.24311695607125347</v>
      </c>
      <c r="AB164" s="34">
        <f t="shared" si="139"/>
        <v>0.46987053917410898</v>
      </c>
      <c r="AC164" s="25">
        <f t="shared" si="140"/>
        <v>0.20975406026785998</v>
      </c>
      <c r="AD164" s="26">
        <f t="shared" si="141"/>
        <v>5.2940777046201959E-3</v>
      </c>
      <c r="AE164" s="120">
        <f t="shared" si="119"/>
        <v>0.260116478906249</v>
      </c>
      <c r="AG164" s="14">
        <v>1974</v>
      </c>
      <c r="AH164" s="107">
        <f t="shared" si="142"/>
        <v>0.95294400000000001</v>
      </c>
      <c r="AI164" s="24">
        <f t="shared" si="143"/>
        <v>0.15708302383781747</v>
      </c>
      <c r="AJ164" s="34">
        <f t="shared" si="144"/>
        <v>0.43207606888818662</v>
      </c>
      <c r="AK164" s="25">
        <f t="shared" si="145"/>
        <v>0.15160872136644091</v>
      </c>
      <c r="AL164" s="26">
        <f t="shared" si="146"/>
        <v>7.5371951546380892E-4</v>
      </c>
      <c r="AM164" s="120">
        <f t="shared" si="120"/>
        <v>0.28046734752174574</v>
      </c>
      <c r="AP164" s="14">
        <v>1990</v>
      </c>
      <c r="AQ164" s="107">
        <f t="shared" si="158"/>
        <v>1.125</v>
      </c>
      <c r="AR164" s="24">
        <f t="shared" si="159"/>
        <v>0.23246924816061915</v>
      </c>
      <c r="AS164" s="34">
        <f t="shared" si="160"/>
        <v>0.53435640695140618</v>
      </c>
      <c r="AT164" s="25">
        <f t="shared" si="161"/>
        <v>0.21631754915600956</v>
      </c>
      <c r="AU164" s="26">
        <f t="shared" si="162"/>
        <v>1.9647735461805274E-3</v>
      </c>
      <c r="AV164" s="120">
        <f t="shared" si="152"/>
        <v>0.31803885779539665</v>
      </c>
      <c r="AX164" s="14"/>
      <c r="AZ164" s="14">
        <v>1990</v>
      </c>
      <c r="BA164" s="107">
        <f t="shared" si="163"/>
        <v>1.125</v>
      </c>
      <c r="BB164" s="107">
        <f t="shared" si="164"/>
        <v>1.125</v>
      </c>
      <c r="BC164" s="24">
        <f t="shared" si="165"/>
        <v>0.23246924816061915</v>
      </c>
      <c r="BD164" s="34">
        <f t="shared" si="166"/>
        <v>0.53435640695140618</v>
      </c>
      <c r="BE164" s="25">
        <f t="shared" si="167"/>
        <v>0.21631754915600956</v>
      </c>
      <c r="BF164" s="26">
        <f t="shared" si="168"/>
        <v>1.9647735461805274E-3</v>
      </c>
      <c r="BG164" s="16">
        <f t="shared" si="153"/>
        <v>0.31803885779539665</v>
      </c>
      <c r="BH164" s="67">
        <v>1</v>
      </c>
      <c r="BP164" s="107">
        <f t="shared" si="186"/>
        <v>1.125</v>
      </c>
      <c r="BQ164" s="24">
        <f t="shared" si="193"/>
        <v>0.23246924816061915</v>
      </c>
      <c r="BR164" s="34">
        <f t="shared" si="187"/>
        <v>0.53435640695140618</v>
      </c>
      <c r="BS164" s="25">
        <f t="shared" si="188"/>
        <v>0.21631754915600956</v>
      </c>
      <c r="BT164" s="26">
        <f t="shared" si="189"/>
        <v>1.9647735461805274E-3</v>
      </c>
      <c r="BU164" s="67">
        <v>1</v>
      </c>
      <c r="CC164" s="107">
        <f t="shared" si="169"/>
        <v>1.125</v>
      </c>
      <c r="CD164" s="24">
        <f t="shared" si="170"/>
        <v>0.23246924816061915</v>
      </c>
      <c r="CE164" s="34">
        <f t="shared" si="190"/>
        <v>0.53435640695140618</v>
      </c>
      <c r="CF164" s="25">
        <f t="shared" si="191"/>
        <v>0.21631754915600956</v>
      </c>
      <c r="CG164" s="26">
        <f t="shared" si="192"/>
        <v>1.9647735461805274E-3</v>
      </c>
      <c r="CH164" s="67">
        <v>1</v>
      </c>
      <c r="CY164" s="67"/>
      <c r="DA164" s="14">
        <v>1990</v>
      </c>
      <c r="DB164" s="107">
        <f t="shared" si="171"/>
        <v>3.125</v>
      </c>
      <c r="DC164" s="24">
        <f t="shared" si="172"/>
        <v>0.41521102324633929</v>
      </c>
      <c r="DD164" s="34">
        <f t="shared" si="173"/>
        <v>0.6449523583948451</v>
      </c>
      <c r="DE164" s="25">
        <f t="shared" si="174"/>
        <v>0.38646516676130016</v>
      </c>
      <c r="DF164" s="26">
        <f t="shared" si="175"/>
        <v>4.9725372186483988E-3</v>
      </c>
      <c r="DG164" s="120">
        <f t="shared" si="154"/>
        <v>0.25848719163354494</v>
      </c>
      <c r="DK164" s="14">
        <v>1990</v>
      </c>
      <c r="DL164" s="107">
        <f t="shared" si="176"/>
        <v>3.125</v>
      </c>
      <c r="DM164" s="24">
        <f t="shared" si="177"/>
        <v>0.41521102324633929</v>
      </c>
      <c r="DN164" s="34">
        <f t="shared" si="178"/>
        <v>0.6449523583948451</v>
      </c>
      <c r="DO164" s="25">
        <f t="shared" si="179"/>
        <v>0.38646516676130016</v>
      </c>
      <c r="DP164" s="26">
        <f t="shared" si="180"/>
        <v>4.9725372186483988E-3</v>
      </c>
      <c r="DQ164" s="110">
        <f t="shared" si="155"/>
        <v>0.25848719163354494</v>
      </c>
      <c r="DR164" s="67">
        <v>1</v>
      </c>
      <c r="DT164" s="14">
        <v>1990</v>
      </c>
      <c r="DU164" s="107">
        <f t="shared" si="181"/>
        <v>1.125</v>
      </c>
      <c r="DV164" s="24">
        <f t="shared" si="182"/>
        <v>0.23030489210012914</v>
      </c>
      <c r="DW164" s="34">
        <f t="shared" si="183"/>
        <v>0.53312660482918661</v>
      </c>
      <c r="DX164" s="25">
        <f t="shared" si="184"/>
        <v>0.21442554589105634</v>
      </c>
      <c r="DY164" s="26">
        <f t="shared" si="185"/>
        <v>3.9241287077590673E-3</v>
      </c>
      <c r="DZ164" s="110">
        <f t="shared" si="156"/>
        <v>0.31870105893813028</v>
      </c>
      <c r="EC164" s="14">
        <v>1990</v>
      </c>
      <c r="ED164" s="107">
        <f>EI$128*(EC164-EC$144)</f>
        <v>1.125</v>
      </c>
      <c r="EE164" s="24">
        <f>EG163+((ED164-EG163)*EI$130)</f>
        <v>0.23030489210012914</v>
      </c>
      <c r="EF164" s="34">
        <f>EG164+(ED164-EG164)*EI$133</f>
        <v>0.53312660482918661</v>
      </c>
      <c r="EG164" s="25">
        <f>EE164-((EH164-EH163)*EI$132/EI$131)</f>
        <v>0.21442554589105634</v>
      </c>
      <c r="EH164" s="26">
        <f>EH163+(EE164-EH163)*EJ164*EI$129*EI$131/EI$132</f>
        <v>3.9241287077590673E-3</v>
      </c>
      <c r="EI164" s="110">
        <f t="shared" si="157"/>
        <v>0.31870105893813028</v>
      </c>
      <c r="EJ164" s="67">
        <v>1</v>
      </c>
      <c r="EK164" s="14"/>
      <c r="EL164" s="23"/>
      <c r="EM164" s="24"/>
      <c r="EN164" s="34"/>
      <c r="EO164" s="25"/>
      <c r="EP164" s="26"/>
      <c r="EQ164" s="16"/>
      <c r="ES164" s="14"/>
      <c r="ET164" s="23"/>
    </row>
    <row r="165" spans="1:150" x14ac:dyDescent="0.35">
      <c r="A165" s="6">
        <v>1975</v>
      </c>
      <c r="B165" s="107">
        <f t="shared" si="121"/>
        <v>0.99264999999999992</v>
      </c>
      <c r="C165" s="24">
        <f t="shared" si="194"/>
        <v>0.20888855560452924</v>
      </c>
      <c r="D165" s="34">
        <f t="shared" si="195"/>
        <v>0.47379166111723114</v>
      </c>
      <c r="E165" s="25">
        <f t="shared" si="196"/>
        <v>0.19440640171881726</v>
      </c>
      <c r="F165" s="26">
        <f t="shared" si="125"/>
        <v>2.2105292396998556E-3</v>
      </c>
      <c r="G165" s="120">
        <f t="shared" si="197"/>
        <v>0.27938525939841385</v>
      </c>
      <c r="I165" s="6">
        <v>1975</v>
      </c>
      <c r="J165" s="107">
        <f t="shared" si="127"/>
        <v>0.99264999999999992</v>
      </c>
      <c r="K165" s="24">
        <f t="shared" si="198"/>
        <v>0.1668007582120502</v>
      </c>
      <c r="L165" s="34">
        <f t="shared" si="199"/>
        <v>0.45208775195949791</v>
      </c>
      <c r="M165" s="25">
        <f t="shared" si="200"/>
        <v>0.16101577224538144</v>
      </c>
      <c r="N165" s="26">
        <f t="shared" si="201"/>
        <v>1.6855915247351717E-3</v>
      </c>
      <c r="O165" s="120">
        <f t="shared" si="202"/>
        <v>0.29107197971411647</v>
      </c>
      <c r="Q165" s="6">
        <v>1975</v>
      </c>
      <c r="R165" s="107">
        <f t="shared" si="132"/>
        <v>0.99264999999999992</v>
      </c>
      <c r="S165" s="24">
        <f t="shared" si="133"/>
        <v>0.26055465635567654</v>
      </c>
      <c r="T165" s="34">
        <f t="shared" si="134"/>
        <v>0.49332387927353166</v>
      </c>
      <c r="U165" s="25">
        <f t="shared" si="135"/>
        <v>0.22445596811312568</v>
      </c>
      <c r="V165" s="26">
        <f t="shared" si="136"/>
        <v>2.9665859877108509E-3</v>
      </c>
      <c r="W165" s="120">
        <f t="shared" si="118"/>
        <v>0.26886791116040598</v>
      </c>
      <c r="Y165" s="6">
        <v>1975</v>
      </c>
      <c r="Z165" s="107">
        <f t="shared" si="137"/>
        <v>0.99264999999999992</v>
      </c>
      <c r="AA165" s="24">
        <f t="shared" si="138"/>
        <v>0.25549867002640891</v>
      </c>
      <c r="AB165" s="34">
        <f t="shared" si="139"/>
        <v>0.49073301761588295</v>
      </c>
      <c r="AC165" s="25">
        <f t="shared" si="140"/>
        <v>0.22047002710135849</v>
      </c>
      <c r="AD165" s="26">
        <f t="shared" si="141"/>
        <v>5.8017391962875932E-3</v>
      </c>
      <c r="AE165" s="120">
        <f t="shared" si="119"/>
        <v>0.27026299051452446</v>
      </c>
      <c r="AG165" s="6">
        <v>1975</v>
      </c>
      <c r="AH165" s="107">
        <f t="shared" si="142"/>
        <v>0.99264999999999992</v>
      </c>
      <c r="AI165" s="24">
        <f t="shared" si="143"/>
        <v>0.16772643643017443</v>
      </c>
      <c r="AJ165" s="34">
        <f t="shared" si="144"/>
        <v>0.45265105436980363</v>
      </c>
      <c r="AK165" s="25">
        <f t="shared" si="145"/>
        <v>0.16188239133815957</v>
      </c>
      <c r="AL165" s="26">
        <f t="shared" si="146"/>
        <v>8.3841582114518387E-4</v>
      </c>
      <c r="AM165" s="120">
        <f t="shared" si="120"/>
        <v>0.29076866303164406</v>
      </c>
      <c r="AP165" s="6">
        <v>1991</v>
      </c>
      <c r="AQ165" s="107">
        <f t="shared" si="158"/>
        <v>1.1812500000000001</v>
      </c>
      <c r="AR165" s="24">
        <f t="shared" si="159"/>
        <v>0.24954982276307661</v>
      </c>
      <c r="AS165" s="34">
        <f t="shared" si="160"/>
        <v>0.56437976505663101</v>
      </c>
      <c r="AT165" s="25">
        <f t="shared" si="161"/>
        <v>0.23221886931789387</v>
      </c>
      <c r="AU165" s="26">
        <f t="shared" si="162"/>
        <v>2.2159467845165089E-3</v>
      </c>
      <c r="AV165" s="120">
        <f t="shared" si="152"/>
        <v>0.33216089573873714</v>
      </c>
      <c r="AX165" s="6"/>
      <c r="AZ165" s="6">
        <v>1991</v>
      </c>
      <c r="BA165" s="107">
        <f t="shared" si="163"/>
        <v>1.1812500000000001</v>
      </c>
      <c r="BB165" s="107">
        <f t="shared" si="164"/>
        <v>1.1812500000000001</v>
      </c>
      <c r="BC165" s="24">
        <f t="shared" si="165"/>
        <v>0.24954982276307661</v>
      </c>
      <c r="BD165" s="34">
        <f t="shared" si="166"/>
        <v>0.56437976505663101</v>
      </c>
      <c r="BE165" s="25">
        <f t="shared" si="167"/>
        <v>0.23221886931789387</v>
      </c>
      <c r="BF165" s="26">
        <f t="shared" si="168"/>
        <v>2.2159467845165089E-3</v>
      </c>
      <c r="BG165" s="16">
        <f t="shared" si="153"/>
        <v>0.33216089573873714</v>
      </c>
      <c r="BH165" s="67">
        <v>1</v>
      </c>
      <c r="BP165" s="107">
        <f t="shared" si="186"/>
        <v>1.1812500000000001</v>
      </c>
      <c r="BQ165" s="24">
        <f t="shared" si="193"/>
        <v>0.24954982276307661</v>
      </c>
      <c r="BR165" s="34">
        <f t="shared" si="187"/>
        <v>0.56437976505663101</v>
      </c>
      <c r="BS165" s="25">
        <f t="shared" si="188"/>
        <v>0.23221886931789387</v>
      </c>
      <c r="BT165" s="26">
        <f t="shared" si="189"/>
        <v>2.2159467845165089E-3</v>
      </c>
      <c r="BU165" s="67">
        <v>1</v>
      </c>
      <c r="CC165" s="107">
        <f t="shared" si="169"/>
        <v>1.1812500000000001</v>
      </c>
      <c r="CD165" s="24">
        <f t="shared" si="170"/>
        <v>0.24954982276307661</v>
      </c>
      <c r="CE165" s="34">
        <f t="shared" si="190"/>
        <v>0.56437976505663101</v>
      </c>
      <c r="CF165" s="25">
        <f t="shared" si="191"/>
        <v>0.23221886931789387</v>
      </c>
      <c r="CG165" s="26">
        <f t="shared" si="192"/>
        <v>2.2159467845165089E-3</v>
      </c>
      <c r="CH165" s="67">
        <v>1</v>
      </c>
      <c r="CY165" s="67"/>
      <c r="DA165" s="6">
        <v>1991</v>
      </c>
      <c r="DB165" s="107">
        <f t="shared" si="171"/>
        <v>3.1812500000000004</v>
      </c>
      <c r="DC165" s="24">
        <f t="shared" si="172"/>
        <v>0.42929524433068322</v>
      </c>
      <c r="DD165" s="34">
        <f t="shared" si="173"/>
        <v>0.67317272564134667</v>
      </c>
      <c r="DE165" s="25">
        <f t="shared" si="174"/>
        <v>0.39959265483284079</v>
      </c>
      <c r="DF165" s="26">
        <f t="shared" si="175"/>
        <v>5.4030095302113326E-3</v>
      </c>
      <c r="DG165" s="120">
        <f t="shared" si="154"/>
        <v>0.27358007080850588</v>
      </c>
      <c r="DK165" s="6">
        <v>1991</v>
      </c>
      <c r="DL165" s="107">
        <f t="shared" si="176"/>
        <v>3.1812500000000004</v>
      </c>
      <c r="DM165" s="24">
        <f t="shared" si="177"/>
        <v>0.42929524433068322</v>
      </c>
      <c r="DN165" s="34">
        <f t="shared" si="178"/>
        <v>0.67317272564134667</v>
      </c>
      <c r="DO165" s="25">
        <f t="shared" si="179"/>
        <v>0.39959265483284079</v>
      </c>
      <c r="DP165" s="26">
        <f t="shared" si="180"/>
        <v>5.4030095302113326E-3</v>
      </c>
      <c r="DQ165" s="110">
        <f t="shared" si="155"/>
        <v>0.27358007080850588</v>
      </c>
      <c r="DR165" s="67">
        <v>1</v>
      </c>
      <c r="DT165" s="6">
        <v>1991</v>
      </c>
      <c r="DU165" s="107">
        <f t="shared" si="181"/>
        <v>1.1812500000000001</v>
      </c>
      <c r="DV165" s="24">
        <f t="shared" si="182"/>
        <v>0.24728790908621934</v>
      </c>
      <c r="DW165" s="34">
        <f t="shared" si="183"/>
        <v>0.56310158889882267</v>
      </c>
      <c r="DX165" s="25">
        <f t="shared" si="184"/>
        <v>0.23025244445972712</v>
      </c>
      <c r="DY165" s="26">
        <f t="shared" si="185"/>
        <v>4.4251717850088386E-3</v>
      </c>
      <c r="DZ165" s="110">
        <f t="shared" si="156"/>
        <v>0.33284914443909552</v>
      </c>
      <c r="EC165" s="6">
        <v>1991</v>
      </c>
      <c r="ED165" s="107">
        <f>EI$128*(EC165-EC$144)</f>
        <v>1.1812500000000001</v>
      </c>
      <c r="EE165" s="24">
        <f>EG164+((ED165-EG164)*EI$130)</f>
        <v>0.24728790908621934</v>
      </c>
      <c r="EF165" s="34">
        <f>EG165+(ED165-EG165)*EI$133</f>
        <v>0.56310158889882267</v>
      </c>
      <c r="EG165" s="25">
        <f>EE165-((EH165-EH164)*EI$132/EI$131)</f>
        <v>0.23025244445972712</v>
      </c>
      <c r="EH165" s="26">
        <f>EH164+(EE165-EH164)*EJ165*EI$129*EI$131/EI$132</f>
        <v>4.4251717850088386E-3</v>
      </c>
      <c r="EI165" s="110">
        <f t="shared" si="157"/>
        <v>0.33284914443909552</v>
      </c>
      <c r="EJ165" s="67">
        <v>1</v>
      </c>
      <c r="EK165" s="6"/>
      <c r="EL165" s="23"/>
      <c r="EM165" s="24"/>
      <c r="EN165" s="34"/>
      <c r="EO165" s="25"/>
      <c r="EP165" s="26"/>
      <c r="EQ165" s="16"/>
      <c r="ES165" s="6"/>
      <c r="ET165" s="23"/>
    </row>
    <row r="166" spans="1:150" x14ac:dyDescent="0.35">
      <c r="A166" s="14">
        <v>1976</v>
      </c>
      <c r="B166" s="107">
        <f t="shared" si="121"/>
        <v>1.0323560000000001</v>
      </c>
      <c r="C166" s="24">
        <f t="shared" si="194"/>
        <v>0.22069707036488936</v>
      </c>
      <c r="D166" s="34">
        <f t="shared" si="195"/>
        <v>0.49483655811598193</v>
      </c>
      <c r="E166" s="25">
        <f t="shared" si="196"/>
        <v>0.20540301248612608</v>
      </c>
      <c r="F166" s="26">
        <f t="shared" si="125"/>
        <v>2.4321822524355553E-3</v>
      </c>
      <c r="G166" s="120">
        <f t="shared" si="197"/>
        <v>0.28943354562985585</v>
      </c>
      <c r="I166" s="14">
        <v>1976</v>
      </c>
      <c r="J166" s="107">
        <f t="shared" si="127"/>
        <v>1.0323560000000001</v>
      </c>
      <c r="K166" s="24">
        <f t="shared" si="198"/>
        <v>0.17759476275886857</v>
      </c>
      <c r="L166" s="34">
        <f t="shared" si="199"/>
        <v>0.47275926214768799</v>
      </c>
      <c r="M166" s="25">
        <f t="shared" si="200"/>
        <v>0.1714379417656739</v>
      </c>
      <c r="N166" s="26">
        <f t="shared" si="201"/>
        <v>1.8666744951232501E-3</v>
      </c>
      <c r="O166" s="120">
        <f t="shared" si="202"/>
        <v>0.30132132038201409</v>
      </c>
      <c r="Q166" s="14">
        <v>1976</v>
      </c>
      <c r="R166" s="107">
        <f t="shared" si="132"/>
        <v>1.0323560000000001</v>
      </c>
      <c r="S166" s="24">
        <f t="shared" si="133"/>
        <v>0.27310770803335327</v>
      </c>
      <c r="T166" s="34">
        <f t="shared" si="134"/>
        <v>0.51426176811552615</v>
      </c>
      <c r="U166" s="25">
        <f t="shared" si="135"/>
        <v>0.23528795094696331</v>
      </c>
      <c r="V166" s="26">
        <f t="shared" si="136"/>
        <v>3.2386705710661743E-3</v>
      </c>
      <c r="W166" s="120">
        <f t="shared" si="118"/>
        <v>0.27897381716856284</v>
      </c>
      <c r="Y166" s="14">
        <v>1976</v>
      </c>
      <c r="Z166" s="107">
        <f t="shared" si="137"/>
        <v>1.0323560000000001</v>
      </c>
      <c r="AA166" s="24">
        <f t="shared" si="138"/>
        <v>0.26790852449782609</v>
      </c>
      <c r="AB166" s="34">
        <f t="shared" si="139"/>
        <v>0.51161342346114691</v>
      </c>
      <c r="AC166" s="25">
        <f t="shared" si="140"/>
        <v>0.23121357455561067</v>
      </c>
      <c r="AD166" s="26">
        <f t="shared" si="141"/>
        <v>6.3335500650153528E-3</v>
      </c>
      <c r="AE166" s="120">
        <f t="shared" si="119"/>
        <v>0.28039984890553626</v>
      </c>
      <c r="AG166" s="14">
        <v>1976</v>
      </c>
      <c r="AH166" s="107">
        <f t="shared" si="142"/>
        <v>1.0323560000000001</v>
      </c>
      <c r="AI166" s="24">
        <f t="shared" si="143"/>
        <v>0.17856414757455508</v>
      </c>
      <c r="AJ166" s="34">
        <f t="shared" si="144"/>
        <v>0.47334803552607074</v>
      </c>
      <c r="AK166" s="25">
        <f t="shared" si="145"/>
        <v>0.17234374696318575</v>
      </c>
      <c r="AL166" s="26">
        <f t="shared" si="146"/>
        <v>9.2856655464329031E-4</v>
      </c>
      <c r="AM166" s="120">
        <f t="shared" si="120"/>
        <v>0.30100428856288497</v>
      </c>
      <c r="AP166" s="14">
        <v>1992</v>
      </c>
      <c r="AQ166" s="107">
        <f t="shared" si="158"/>
        <v>1.2375</v>
      </c>
      <c r="AR166" s="24">
        <f t="shared" si="159"/>
        <v>0.2668407514585856</v>
      </c>
      <c r="AS166" s="34">
        <f t="shared" si="160"/>
        <v>0.59453105983541055</v>
      </c>
      <c r="AT166" s="25">
        <f t="shared" si="161"/>
        <v>0.24831701513140078</v>
      </c>
      <c r="AU166" s="26">
        <f t="shared" si="162"/>
        <v>2.4844067312873035E-3</v>
      </c>
      <c r="AV166" s="120">
        <f t="shared" si="152"/>
        <v>0.34621404470400974</v>
      </c>
      <c r="AX166" s="14"/>
      <c r="AZ166" s="14">
        <v>1992</v>
      </c>
      <c r="BA166" s="107">
        <f t="shared" si="163"/>
        <v>1.2375</v>
      </c>
      <c r="BB166" s="107">
        <f t="shared" si="164"/>
        <v>1.2375</v>
      </c>
      <c r="BC166" s="24">
        <f t="shared" si="165"/>
        <v>0.2668407514585856</v>
      </c>
      <c r="BD166" s="34">
        <f t="shared" si="166"/>
        <v>0.59453105983541055</v>
      </c>
      <c r="BE166" s="25">
        <f t="shared" si="167"/>
        <v>0.24831701513140078</v>
      </c>
      <c r="BF166" s="26">
        <f t="shared" si="168"/>
        <v>2.4844067312873035E-3</v>
      </c>
      <c r="BG166" s="16">
        <f t="shared" si="153"/>
        <v>0.34621404470400974</v>
      </c>
      <c r="BH166" s="67">
        <v>1</v>
      </c>
      <c r="BP166" s="107">
        <f t="shared" si="186"/>
        <v>1.2375</v>
      </c>
      <c r="BQ166" s="24">
        <f t="shared" si="193"/>
        <v>0.2668407514585856</v>
      </c>
      <c r="BR166" s="34">
        <f t="shared" si="187"/>
        <v>0.59453105983541055</v>
      </c>
      <c r="BS166" s="25">
        <f t="shared" si="188"/>
        <v>0.24831701513140078</v>
      </c>
      <c r="BT166" s="26">
        <f t="shared" si="189"/>
        <v>2.4844067312873035E-3</v>
      </c>
      <c r="BU166" s="67">
        <v>1</v>
      </c>
      <c r="CC166" s="107">
        <f t="shared" si="169"/>
        <v>1.2375</v>
      </c>
      <c r="CD166" s="24">
        <f t="shared" si="170"/>
        <v>0.2668407514585856</v>
      </c>
      <c r="CE166" s="34">
        <f t="shared" si="190"/>
        <v>0.59453105983541055</v>
      </c>
      <c r="CF166" s="25">
        <f t="shared" si="191"/>
        <v>0.24831701513140078</v>
      </c>
      <c r="CG166" s="26">
        <f t="shared" si="192"/>
        <v>2.4844067312873035E-3</v>
      </c>
      <c r="CH166" s="67">
        <v>1</v>
      </c>
      <c r="CY166" s="67"/>
      <c r="DA166" s="14">
        <v>1992</v>
      </c>
      <c r="DB166" s="107">
        <f t="shared" si="171"/>
        <v>3.2374999999999998</v>
      </c>
      <c r="DC166" s="24">
        <f t="shared" si="172"/>
        <v>0.44308358489752753</v>
      </c>
      <c r="DD166" s="34">
        <f t="shared" si="173"/>
        <v>0.70121486400417998</v>
      </c>
      <c r="DE166" s="25">
        <f t="shared" si="174"/>
        <v>0.41244594462181539</v>
      </c>
      <c r="DF166" s="26">
        <f t="shared" si="175"/>
        <v>5.8470333023231029E-3</v>
      </c>
      <c r="DG166" s="120">
        <f t="shared" si="154"/>
        <v>0.2887689193823646</v>
      </c>
      <c r="DK166" s="14">
        <v>1992</v>
      </c>
      <c r="DL166" s="107">
        <f t="shared" si="176"/>
        <v>3.2374999999999998</v>
      </c>
      <c r="DM166" s="24">
        <f t="shared" si="177"/>
        <v>0.44308358489752753</v>
      </c>
      <c r="DN166" s="34">
        <f t="shared" si="178"/>
        <v>0.70121486400417998</v>
      </c>
      <c r="DO166" s="25">
        <f t="shared" si="179"/>
        <v>0.41244594462181539</v>
      </c>
      <c r="DP166" s="26">
        <f t="shared" si="180"/>
        <v>5.8470333023231029E-3</v>
      </c>
      <c r="DQ166" s="110">
        <f t="shared" si="155"/>
        <v>0.2887689193823646</v>
      </c>
      <c r="DR166" s="67">
        <v>1</v>
      </c>
      <c r="DT166" s="14">
        <v>1992</v>
      </c>
      <c r="DU166" s="107">
        <f t="shared" si="181"/>
        <v>1.2375</v>
      </c>
      <c r="DV166" s="24">
        <f t="shared" si="182"/>
        <v>0.26448878887254101</v>
      </c>
      <c r="DW166" s="34">
        <f t="shared" si="183"/>
        <v>0.593209818189669</v>
      </c>
      <c r="DX166" s="25">
        <f t="shared" si="184"/>
        <v>0.24628433567641378</v>
      </c>
      <c r="DY166" s="26">
        <f t="shared" si="185"/>
        <v>4.9605968790125809E-3</v>
      </c>
      <c r="DZ166" s="110">
        <f t="shared" si="156"/>
        <v>0.34692548251325522</v>
      </c>
      <c r="EC166" s="14">
        <v>1992</v>
      </c>
      <c r="ED166" s="107">
        <f>EI$128*(EC166-EC$144)</f>
        <v>1.2375</v>
      </c>
      <c r="EE166" s="24">
        <f>EG165+((ED166-EG165)*EI$130)</f>
        <v>0.26448878887254101</v>
      </c>
      <c r="EF166" s="34">
        <f>EG166+(ED166-EG166)*EI$133</f>
        <v>0.593209818189669</v>
      </c>
      <c r="EG166" s="25">
        <f>EE166-((EH166-EH165)*EI$132/EI$131)</f>
        <v>0.24628433567641378</v>
      </c>
      <c r="EH166" s="26">
        <f>EH165+(EE166-EH165)*EJ166*EI$129*EI$131/EI$132</f>
        <v>4.9605968790125809E-3</v>
      </c>
      <c r="EI166" s="110">
        <f t="shared" si="157"/>
        <v>0.34692548251325522</v>
      </c>
      <c r="EJ166" s="67">
        <v>1</v>
      </c>
      <c r="EK166" s="14"/>
      <c r="EL166" s="23"/>
      <c r="EM166" s="24"/>
      <c r="EN166" s="34"/>
      <c r="EO166" s="25"/>
      <c r="EP166" s="26"/>
      <c r="EQ166" s="16"/>
      <c r="ES166" s="14"/>
      <c r="ET166" s="23"/>
    </row>
    <row r="167" spans="1:150" x14ac:dyDescent="0.35">
      <c r="A167" s="6">
        <v>1977</v>
      </c>
      <c r="B167" s="107">
        <f t="shared" si="121"/>
        <v>1.0720619999999998</v>
      </c>
      <c r="C167" s="24">
        <f t="shared" si="194"/>
        <v>0.23259443821937387</v>
      </c>
      <c r="D167" s="34">
        <f t="shared" si="195"/>
        <v>0.5159357021960973</v>
      </c>
      <c r="E167" s="25">
        <f t="shared" si="196"/>
        <v>0.21648308030168817</v>
      </c>
      <c r="F167" s="26">
        <f t="shared" si="125"/>
        <v>2.6656801932715799E-3</v>
      </c>
      <c r="G167" s="120">
        <f t="shared" si="197"/>
        <v>0.29945262189440913</v>
      </c>
      <c r="I167" s="6">
        <v>1977</v>
      </c>
      <c r="J167" s="107">
        <f t="shared" si="127"/>
        <v>1.0720619999999998</v>
      </c>
      <c r="K167" s="24">
        <f t="shared" si="198"/>
        <v>0.18857411572169841</v>
      </c>
      <c r="L167" s="34">
        <f t="shared" si="199"/>
        <v>0.49354728093119926</v>
      </c>
      <c r="M167" s="25">
        <f t="shared" si="200"/>
        <v>0.18203935527876827</v>
      </c>
      <c r="N167" s="26">
        <f t="shared" si="201"/>
        <v>2.0588733316800186E-3</v>
      </c>
      <c r="O167" s="120">
        <f t="shared" si="202"/>
        <v>0.31150792565243102</v>
      </c>
      <c r="Q167" s="6">
        <v>1977</v>
      </c>
      <c r="R167" s="107">
        <f t="shared" si="132"/>
        <v>1.0720619999999998</v>
      </c>
      <c r="S167" s="24">
        <f t="shared" si="133"/>
        <v>0.28567848418093716</v>
      </c>
      <c r="T167" s="34">
        <f t="shared" si="134"/>
        <v>0.53521069167911084</v>
      </c>
      <c r="U167" s="25">
        <f t="shared" si="135"/>
        <v>0.2461369102755552</v>
      </c>
      <c r="V167" s="26">
        <f t="shared" si="136"/>
        <v>3.5231423257811524E-3</v>
      </c>
      <c r="W167" s="120">
        <f t="shared" si="118"/>
        <v>0.28907378140355566</v>
      </c>
      <c r="Y167" s="6">
        <v>1977</v>
      </c>
      <c r="Z167" s="107">
        <f t="shared" si="137"/>
        <v>1.0720619999999998</v>
      </c>
      <c r="AA167" s="24">
        <f t="shared" si="138"/>
        <v>0.28034434805432634</v>
      </c>
      <c r="AB167" s="34">
        <f t="shared" si="139"/>
        <v>0.53251054361828476</v>
      </c>
      <c r="AC167" s="25">
        <f t="shared" si="140"/>
        <v>0.24198283633582282</v>
      </c>
      <c r="AD167" s="26">
        <f t="shared" si="141"/>
        <v>6.8895140029646791E-3</v>
      </c>
      <c r="AE167" s="120">
        <f t="shared" si="119"/>
        <v>0.29052770728246191</v>
      </c>
      <c r="AG167" s="6">
        <v>1977</v>
      </c>
      <c r="AH167" s="107">
        <f t="shared" si="142"/>
        <v>1.0720619999999998</v>
      </c>
      <c r="AI167" s="24">
        <f t="shared" si="143"/>
        <v>0.18958594756438324</v>
      </c>
      <c r="AJ167" s="34">
        <f t="shared" si="144"/>
        <v>0.4941606104988775</v>
      </c>
      <c r="AK167" s="25">
        <f t="shared" si="145"/>
        <v>0.18298293922904235</v>
      </c>
      <c r="AL167" s="26">
        <f t="shared" si="146"/>
        <v>1.0242623276192453E-3</v>
      </c>
      <c r="AM167" s="120">
        <f t="shared" si="120"/>
        <v>0.31117767126983514</v>
      </c>
      <c r="AP167" s="6">
        <v>1993</v>
      </c>
      <c r="AQ167" s="107">
        <f t="shared" si="158"/>
        <v>1.29375</v>
      </c>
      <c r="AR167" s="24">
        <f t="shared" si="159"/>
        <v>0.28432172713027531</v>
      </c>
      <c r="AS167" s="34">
        <f t="shared" si="160"/>
        <v>0.624798024556525</v>
      </c>
      <c r="AT167" s="25">
        <f t="shared" si="161"/>
        <v>0.26459311470234614</v>
      </c>
      <c r="AU167" s="26">
        <f t="shared" si="162"/>
        <v>2.7703286505326536E-3</v>
      </c>
      <c r="AV167" s="120">
        <f t="shared" si="152"/>
        <v>0.36020490985417886</v>
      </c>
      <c r="AX167" s="6"/>
      <c r="AZ167" s="6">
        <v>1993</v>
      </c>
      <c r="BA167" s="107">
        <f t="shared" si="163"/>
        <v>1.29375</v>
      </c>
      <c r="BB167" s="107">
        <f t="shared" si="164"/>
        <v>1.29375</v>
      </c>
      <c r="BC167" s="24">
        <f t="shared" si="165"/>
        <v>0.28432172713027531</v>
      </c>
      <c r="BD167" s="34">
        <f t="shared" si="166"/>
        <v>0.624798024556525</v>
      </c>
      <c r="BE167" s="25">
        <f t="shared" si="167"/>
        <v>0.26459311470234614</v>
      </c>
      <c r="BF167" s="26">
        <f t="shared" si="168"/>
        <v>2.7703286505326536E-3</v>
      </c>
      <c r="BG167" s="16">
        <f t="shared" si="153"/>
        <v>0.36020490985417886</v>
      </c>
      <c r="BH167" s="67">
        <v>1</v>
      </c>
      <c r="BP167" s="107">
        <f t="shared" si="186"/>
        <v>1.29375</v>
      </c>
      <c r="BQ167" s="24">
        <f t="shared" si="193"/>
        <v>0.28432172713027531</v>
      </c>
      <c r="BR167" s="34">
        <f t="shared" si="187"/>
        <v>0.624798024556525</v>
      </c>
      <c r="BS167" s="25">
        <f t="shared" si="188"/>
        <v>0.26459311470234614</v>
      </c>
      <c r="BT167" s="26">
        <f t="shared" si="189"/>
        <v>2.7703286505326536E-3</v>
      </c>
      <c r="BU167" s="67">
        <v>1</v>
      </c>
      <c r="CC167" s="107">
        <f t="shared" si="169"/>
        <v>1.29375</v>
      </c>
      <c r="CD167" s="24">
        <f t="shared" si="170"/>
        <v>0.28432172713027531</v>
      </c>
      <c r="CE167" s="34">
        <f t="shared" si="190"/>
        <v>0.624798024556525</v>
      </c>
      <c r="CF167" s="25">
        <f t="shared" si="191"/>
        <v>0.26459311470234614</v>
      </c>
      <c r="CG167" s="26">
        <f t="shared" si="192"/>
        <v>2.7703286505326536E-3</v>
      </c>
      <c r="CH167" s="67">
        <v>1</v>
      </c>
      <c r="CY167" s="67"/>
      <c r="DA167" s="6">
        <v>1993</v>
      </c>
      <c r="DB167" s="107">
        <f t="shared" si="171"/>
        <v>3.2937500000000002</v>
      </c>
      <c r="DC167" s="24">
        <f t="shared" si="172"/>
        <v>0.45660192927048604</v>
      </c>
      <c r="DD167" s="34">
        <f t="shared" si="173"/>
        <v>0.72909440625926458</v>
      </c>
      <c r="DE167" s="25">
        <f t="shared" si="174"/>
        <v>0.42504908655271467</v>
      </c>
      <c r="DF167" s="26">
        <f t="shared" si="175"/>
        <v>6.3043208779429783E-3</v>
      </c>
      <c r="DG167" s="120">
        <f t="shared" si="154"/>
        <v>0.30404531970654991</v>
      </c>
      <c r="DK167" s="6">
        <v>1993</v>
      </c>
      <c r="DL167" s="107">
        <f t="shared" si="176"/>
        <v>3.2937500000000002</v>
      </c>
      <c r="DM167" s="24">
        <f t="shared" si="177"/>
        <v>0.45660192927048604</v>
      </c>
      <c r="DN167" s="34">
        <f t="shared" si="178"/>
        <v>0.72909440625926458</v>
      </c>
      <c r="DO167" s="25">
        <f t="shared" si="179"/>
        <v>0.42504908655271467</v>
      </c>
      <c r="DP167" s="26">
        <f t="shared" si="180"/>
        <v>6.3043208779429783E-3</v>
      </c>
      <c r="DQ167" s="110">
        <f t="shared" si="155"/>
        <v>0.30404531970654991</v>
      </c>
      <c r="DR167" s="67">
        <v>1</v>
      </c>
      <c r="DT167" s="6">
        <v>1993</v>
      </c>
      <c r="DU167" s="107">
        <f t="shared" si="181"/>
        <v>1.29375</v>
      </c>
      <c r="DV167" s="24">
        <f t="shared" si="182"/>
        <v>0.28188769360677246</v>
      </c>
      <c r="DW167" s="34">
        <f t="shared" si="183"/>
        <v>0.623439317943289</v>
      </c>
      <c r="DX167" s="25">
        <f t="shared" si="184"/>
        <v>0.26250279683582928</v>
      </c>
      <c r="DY167" s="26">
        <f t="shared" si="185"/>
        <v>5.5307409016873803E-3</v>
      </c>
      <c r="DZ167" s="110">
        <f t="shared" si="156"/>
        <v>0.36093652110745972</v>
      </c>
      <c r="EC167" s="6">
        <v>1993</v>
      </c>
      <c r="ED167" s="107">
        <f>EI$128*(EC167-EC$144)</f>
        <v>1.29375</v>
      </c>
      <c r="EE167" s="24">
        <f>EG166+((ED167-EG166)*EI$130)</f>
        <v>0.28188769360677246</v>
      </c>
      <c r="EF167" s="34">
        <f>EG167+(ED167-EG167)*EI$133</f>
        <v>0.623439317943289</v>
      </c>
      <c r="EG167" s="25">
        <f>EE167-((EH167-EH166)*EI$132/EI$131)</f>
        <v>0.26250279683582928</v>
      </c>
      <c r="EH167" s="26">
        <f>EH166+(EE167-EH166)*EJ167*EI$129*EI$131/EI$132</f>
        <v>5.5307409016873803E-3</v>
      </c>
      <c r="EI167" s="110">
        <f t="shared" si="157"/>
        <v>0.36093652110745972</v>
      </c>
      <c r="EJ167" s="67">
        <v>1</v>
      </c>
      <c r="EK167" s="6"/>
      <c r="EL167" s="23"/>
      <c r="EM167" s="24"/>
      <c r="EN167" s="34"/>
      <c r="EO167" s="25"/>
      <c r="EP167" s="26"/>
      <c r="EQ167" s="16"/>
      <c r="ES167" s="6"/>
      <c r="ET167" s="23"/>
    </row>
    <row r="168" spans="1:150" x14ac:dyDescent="0.35">
      <c r="A168" s="14">
        <v>1978</v>
      </c>
      <c r="B168" s="107">
        <f t="shared" si="121"/>
        <v>1.1117679999999999</v>
      </c>
      <c r="C168" s="24">
        <f t="shared" si="194"/>
        <v>0.2445726446572227</v>
      </c>
      <c r="D168" s="34">
        <f t="shared" si="195"/>
        <v>0.53708425214408495</v>
      </c>
      <c r="E168" s="25">
        <f t="shared" si="196"/>
        <v>0.22763915714474611</v>
      </c>
      <c r="F168" s="26">
        <f t="shared" si="125"/>
        <v>2.9110930557712405E-3</v>
      </c>
      <c r="G168" s="120">
        <f t="shared" si="197"/>
        <v>0.30944509499933881</v>
      </c>
      <c r="I168" s="14">
        <v>1978</v>
      </c>
      <c r="J168" s="107">
        <f t="shared" si="127"/>
        <v>1.1117679999999999</v>
      </c>
      <c r="K168" s="24">
        <f t="shared" si="198"/>
        <v>0.19972930220187915</v>
      </c>
      <c r="L168" s="34">
        <f t="shared" si="199"/>
        <v>0.5144458441744244</v>
      </c>
      <c r="M168" s="25">
        <f t="shared" si="200"/>
        <v>0.19281083719142217</v>
      </c>
      <c r="N168" s="26">
        <f t="shared" si="201"/>
        <v>2.262357596693459E-3</v>
      </c>
      <c r="O168" s="120">
        <f t="shared" si="202"/>
        <v>0.32163500698300224</v>
      </c>
      <c r="Q168" s="14">
        <v>1978</v>
      </c>
      <c r="R168" s="107">
        <f t="shared" si="132"/>
        <v>1.1117679999999999</v>
      </c>
      <c r="S168" s="24">
        <f t="shared" si="133"/>
        <v>0.29826521449876126</v>
      </c>
      <c r="T168" s="34">
        <f t="shared" si="134"/>
        <v>0.55616966085645358</v>
      </c>
      <c r="U168" s="25">
        <f t="shared" si="135"/>
        <v>0.25700132439454404</v>
      </c>
      <c r="V168" s="26">
        <f t="shared" si="136"/>
        <v>3.820004844516528E-3</v>
      </c>
      <c r="W168" s="120">
        <f t="shared" si="118"/>
        <v>0.29916833646190955</v>
      </c>
      <c r="Y168" s="14">
        <v>1978</v>
      </c>
      <c r="Z168" s="107">
        <f t="shared" si="137"/>
        <v>1.1117679999999999</v>
      </c>
      <c r="AA168" s="24">
        <f t="shared" si="138"/>
        <v>0.29280438344872067</v>
      </c>
      <c r="AB168" s="34">
        <f t="shared" si="139"/>
        <v>0.55342339612210456</v>
      </c>
      <c r="AC168" s="25">
        <f t="shared" si="140"/>
        <v>0.25277630172631482</v>
      </c>
      <c r="AD168" s="26">
        <f t="shared" si="141"/>
        <v>7.4696311293763577E-3</v>
      </c>
      <c r="AE168" s="120">
        <f t="shared" si="119"/>
        <v>0.30064709439578974</v>
      </c>
      <c r="AG168" s="14">
        <v>1978</v>
      </c>
      <c r="AH168" s="107">
        <f t="shared" si="142"/>
        <v>1.1117679999999999</v>
      </c>
      <c r="AI168" s="24">
        <f t="shared" si="143"/>
        <v>0.20078217613365698</v>
      </c>
      <c r="AJ168" s="34">
        <f t="shared" si="144"/>
        <v>0.51508272194778959</v>
      </c>
      <c r="AK168" s="25">
        <f t="shared" si="145"/>
        <v>0.19379064915044567</v>
      </c>
      <c r="AL168" s="26">
        <f t="shared" si="146"/>
        <v>1.1255888056368006E-3</v>
      </c>
      <c r="AM168" s="120">
        <f t="shared" si="120"/>
        <v>0.32129207279734395</v>
      </c>
      <c r="AP168" s="14">
        <v>1994</v>
      </c>
      <c r="AQ168" s="107">
        <f t="shared" si="158"/>
        <v>1.35</v>
      </c>
      <c r="AR168" s="24">
        <f t="shared" si="159"/>
        <v>0.30197452783199735</v>
      </c>
      <c r="AS168" s="34">
        <f t="shared" si="160"/>
        <v>0.65516965202804167</v>
      </c>
      <c r="AT168" s="25">
        <f t="shared" si="161"/>
        <v>0.28103023388929482</v>
      </c>
      <c r="AU168" s="26">
        <f t="shared" si="162"/>
        <v>3.0738691424558786E-3</v>
      </c>
      <c r="AV168" s="120">
        <f t="shared" si="152"/>
        <v>0.37413941813874685</v>
      </c>
      <c r="AX168" s="14"/>
      <c r="AZ168" s="14">
        <v>1994</v>
      </c>
      <c r="BA168" s="107">
        <f t="shared" si="163"/>
        <v>1.35</v>
      </c>
      <c r="BB168" s="107">
        <f t="shared" si="164"/>
        <v>1.35</v>
      </c>
      <c r="BC168" s="24">
        <f t="shared" si="165"/>
        <v>0.30197452783199735</v>
      </c>
      <c r="BD168" s="34">
        <f t="shared" si="166"/>
        <v>0.65516965202804167</v>
      </c>
      <c r="BE168" s="25">
        <f t="shared" si="167"/>
        <v>0.28103023388929482</v>
      </c>
      <c r="BF168" s="26">
        <f t="shared" si="168"/>
        <v>3.0738691424558786E-3</v>
      </c>
      <c r="BG168" s="16">
        <f t="shared" si="153"/>
        <v>0.37413941813874685</v>
      </c>
      <c r="BH168" s="67">
        <v>1</v>
      </c>
      <c r="BP168" s="107">
        <f t="shared" si="186"/>
        <v>1.35</v>
      </c>
      <c r="BQ168" s="24">
        <f t="shared" si="193"/>
        <v>0.30197452783199735</v>
      </c>
      <c r="BR168" s="34">
        <f t="shared" si="187"/>
        <v>0.65516965202804167</v>
      </c>
      <c r="BS168" s="25">
        <f t="shared" si="188"/>
        <v>0.28103023388929482</v>
      </c>
      <c r="BT168" s="26">
        <f t="shared" si="189"/>
        <v>3.0738691424558786E-3</v>
      </c>
      <c r="BU168" s="67">
        <v>1</v>
      </c>
      <c r="CC168" s="107">
        <f t="shared" si="169"/>
        <v>1.35</v>
      </c>
      <c r="CD168" s="24">
        <f t="shared" si="170"/>
        <v>0.30197452783199735</v>
      </c>
      <c r="CE168" s="34">
        <f t="shared" si="190"/>
        <v>0.65516965202804167</v>
      </c>
      <c r="CF168" s="25">
        <f t="shared" si="191"/>
        <v>0.28103023388929482</v>
      </c>
      <c r="CG168" s="26">
        <f t="shared" si="192"/>
        <v>3.0738691424558786E-3</v>
      </c>
      <c r="CH168" s="67">
        <v>1</v>
      </c>
      <c r="CY168" s="67"/>
      <c r="DA168" s="14">
        <v>1994</v>
      </c>
      <c r="DB168" s="107">
        <f t="shared" si="171"/>
        <v>3.35</v>
      </c>
      <c r="DC168" s="24">
        <f t="shared" si="172"/>
        <v>0.46987395930129433</v>
      </c>
      <c r="DD168" s="34">
        <f t="shared" si="173"/>
        <v>0.75682565499757881</v>
      </c>
      <c r="DE168" s="25">
        <f t="shared" si="174"/>
        <v>0.43742408461165971</v>
      </c>
      <c r="DF168" s="26">
        <f t="shared" si="175"/>
        <v>6.7746089169231898E-3</v>
      </c>
      <c r="DG168" s="120">
        <f t="shared" si="154"/>
        <v>0.3194015703859191</v>
      </c>
      <c r="DK168" s="14">
        <v>1994</v>
      </c>
      <c r="DL168" s="107">
        <f t="shared" si="176"/>
        <v>3.35</v>
      </c>
      <c r="DM168" s="24">
        <f t="shared" si="177"/>
        <v>0.46987395930129433</v>
      </c>
      <c r="DN168" s="34">
        <f t="shared" si="178"/>
        <v>0.75682565499757881</v>
      </c>
      <c r="DO168" s="25">
        <f t="shared" si="179"/>
        <v>0.43742408461165971</v>
      </c>
      <c r="DP168" s="26">
        <f t="shared" si="180"/>
        <v>6.7746089169231898E-3</v>
      </c>
      <c r="DQ168" s="110">
        <f t="shared" si="155"/>
        <v>0.3194015703859191</v>
      </c>
      <c r="DR168" s="67">
        <v>1</v>
      </c>
      <c r="DT168" s="14">
        <v>1994</v>
      </c>
      <c r="DU168" s="107">
        <f t="shared" si="181"/>
        <v>1.35</v>
      </c>
      <c r="DV168" s="24">
        <f t="shared" si="182"/>
        <v>0.29946682677137942</v>
      </c>
      <c r="DW168" s="34">
        <f t="shared" si="183"/>
        <v>0.6537793454943257</v>
      </c>
      <c r="DX168" s="25">
        <f t="shared" si="184"/>
        <v>0.278891300760501</v>
      </c>
      <c r="DY168" s="26">
        <f t="shared" si="185"/>
        <v>6.1359034314190991E-3</v>
      </c>
      <c r="DZ168" s="110">
        <f t="shared" si="156"/>
        <v>0.3748880447338247</v>
      </c>
      <c r="EC168" s="14">
        <v>1994</v>
      </c>
      <c r="ED168" s="107">
        <f>EI$128*(EC168-EC$144)</f>
        <v>1.35</v>
      </c>
      <c r="EE168" s="24">
        <f>EG167+((ED168-EG167)*EI$130)</f>
        <v>0.29946682677137942</v>
      </c>
      <c r="EF168" s="34">
        <f>EG168+(ED168-EG168)*EI$133</f>
        <v>0.6537793454943257</v>
      </c>
      <c r="EG168" s="25">
        <f>EE168-((EH168-EH167)*EI$132/EI$131)</f>
        <v>0.278891300760501</v>
      </c>
      <c r="EH168" s="26">
        <f>EH167+(EE168-EH167)*EJ168*EI$129*EI$131/EI$132</f>
        <v>6.1359034314190991E-3</v>
      </c>
      <c r="EI168" s="110">
        <f t="shared" si="157"/>
        <v>0.3748880447338247</v>
      </c>
      <c r="EJ168" s="67">
        <v>1</v>
      </c>
      <c r="EK168" s="14"/>
      <c r="EL168" s="23"/>
      <c r="EM168" s="24"/>
      <c r="EN168" s="34"/>
      <c r="EO168" s="25"/>
      <c r="EP168" s="26"/>
      <c r="EQ168" s="16"/>
      <c r="ES168" s="14"/>
      <c r="ET168" s="23"/>
    </row>
    <row r="169" spans="1:150" x14ac:dyDescent="0.35">
      <c r="A169" s="6">
        <v>1979</v>
      </c>
      <c r="B169" s="107">
        <f t="shared" si="121"/>
        <v>1.1514739999999999</v>
      </c>
      <c r="C169" s="24">
        <f t="shared" si="194"/>
        <v>0.25662447533932969</v>
      </c>
      <c r="D169" s="34">
        <f t="shared" si="195"/>
        <v>0.55827785007666231</v>
      </c>
      <c r="E169" s="25">
        <f t="shared" si="196"/>
        <v>0.23886453857948059</v>
      </c>
      <c r="F169" s="26">
        <f t="shared" si="125"/>
        <v>3.1684834435951404E-3</v>
      </c>
      <c r="G169" s="120">
        <f t="shared" si="197"/>
        <v>0.31941331149718172</v>
      </c>
      <c r="I169" s="6">
        <v>1979</v>
      </c>
      <c r="J169" s="107">
        <f t="shared" si="127"/>
        <v>1.1514739999999999</v>
      </c>
      <c r="K169" s="24">
        <f t="shared" si="198"/>
        <v>0.21105132119018097</v>
      </c>
      <c r="L169" s="34">
        <f t="shared" si="199"/>
        <v>0.53544930985186578</v>
      </c>
      <c r="M169" s="25">
        <f t="shared" si="200"/>
        <v>0.2037437074644089</v>
      </c>
      <c r="N169" s="26">
        <f t="shared" si="201"/>
        <v>2.4772874121573433E-3</v>
      </c>
      <c r="O169" s="120">
        <f t="shared" si="202"/>
        <v>0.33170560238745689</v>
      </c>
      <c r="Q169" s="6">
        <v>1979</v>
      </c>
      <c r="R169" s="107">
        <f t="shared" si="132"/>
        <v>1.1514739999999999</v>
      </c>
      <c r="S169" s="24">
        <f t="shared" si="133"/>
        <v>0.31086646891950459</v>
      </c>
      <c r="T169" s="34">
        <f t="shared" si="134"/>
        <v>0.577137876566854</v>
      </c>
      <c r="U169" s="25">
        <f t="shared" si="135"/>
        <v>0.26787996394900621</v>
      </c>
      <c r="V169" s="26">
        <f t="shared" si="136"/>
        <v>4.1292602759589623E-3</v>
      </c>
      <c r="W169" s="120">
        <f t="shared" si="118"/>
        <v>0.3092579126178478</v>
      </c>
      <c r="Y169" s="6">
        <v>1979</v>
      </c>
      <c r="Z169" s="107">
        <f t="shared" si="137"/>
        <v>1.1514739999999999</v>
      </c>
      <c r="AA169" s="24">
        <f t="shared" si="138"/>
        <v>0.30528720823644623</v>
      </c>
      <c r="AB169" s="34">
        <f t="shared" si="139"/>
        <v>0.57435118583694655</v>
      </c>
      <c r="AC169" s="25">
        <f t="shared" si="140"/>
        <v>0.26359274744145644</v>
      </c>
      <c r="AD169" s="26">
        <f t="shared" si="141"/>
        <v>8.0738986771298326E-3</v>
      </c>
      <c r="AE169" s="120">
        <f t="shared" si="119"/>
        <v>0.31075843839549011</v>
      </c>
      <c r="AG169" s="6">
        <v>1979</v>
      </c>
      <c r="AH169" s="107">
        <f t="shared" si="142"/>
        <v>1.1514739999999999</v>
      </c>
      <c r="AI169" s="24">
        <f t="shared" si="143"/>
        <v>0.21214369288612653</v>
      </c>
      <c r="AJ169" s="34">
        <f t="shared" si="144"/>
        <v>0.53610863850815105</v>
      </c>
      <c r="AK169" s="25">
        <f t="shared" si="145"/>
        <v>0.20475805924330939</v>
      </c>
      <c r="AL169" s="26">
        <f t="shared" si="146"/>
        <v>1.232626974373281E-3</v>
      </c>
      <c r="AM169" s="120">
        <f t="shared" si="120"/>
        <v>0.33135057926484168</v>
      </c>
      <c r="AP169" s="6">
        <v>1995</v>
      </c>
      <c r="AQ169" s="107">
        <f t="shared" si="158"/>
        <v>1.40625</v>
      </c>
      <c r="AR169" s="24">
        <f t="shared" si="159"/>
        <v>0.31978280263414749</v>
      </c>
      <c r="AS169" s="34">
        <f t="shared" si="160"/>
        <v>0.68563606523832388</v>
      </c>
      <c r="AT169" s="25">
        <f t="shared" si="161"/>
        <v>0.29761317728972908</v>
      </c>
      <c r="AU169" s="26">
        <f t="shared" si="162"/>
        <v>3.3951680604909279E-3</v>
      </c>
      <c r="AV169" s="120">
        <f t="shared" si="152"/>
        <v>0.3880228879485948</v>
      </c>
      <c r="AX169" s="6"/>
      <c r="AZ169" s="6">
        <v>1995</v>
      </c>
      <c r="BA169" s="107">
        <f t="shared" si="163"/>
        <v>1.40625</v>
      </c>
      <c r="BB169" s="107">
        <f t="shared" si="164"/>
        <v>1.40625</v>
      </c>
      <c r="BC169" s="24">
        <f t="shared" si="165"/>
        <v>0.31978280263414749</v>
      </c>
      <c r="BD169" s="34">
        <f t="shared" si="166"/>
        <v>0.68563606523832388</v>
      </c>
      <c r="BE169" s="25">
        <f t="shared" si="167"/>
        <v>0.29761317728972908</v>
      </c>
      <c r="BF169" s="26">
        <f t="shared" si="168"/>
        <v>3.3951680604909279E-3</v>
      </c>
      <c r="BG169" s="16">
        <f t="shared" si="153"/>
        <v>0.3880228879485948</v>
      </c>
      <c r="BH169" s="67">
        <v>1</v>
      </c>
      <c r="BP169" s="107">
        <f t="shared" si="186"/>
        <v>1.40625</v>
      </c>
      <c r="BQ169" s="24">
        <f t="shared" si="193"/>
        <v>0.31978280263414749</v>
      </c>
      <c r="BR169" s="34">
        <f t="shared" si="187"/>
        <v>0.68563606523832388</v>
      </c>
      <c r="BS169" s="25">
        <f t="shared" si="188"/>
        <v>0.29761317728972908</v>
      </c>
      <c r="BT169" s="26">
        <f t="shared" si="189"/>
        <v>3.3951680604909279E-3</v>
      </c>
      <c r="BU169" s="67">
        <v>1</v>
      </c>
      <c r="CC169" s="107">
        <f t="shared" si="169"/>
        <v>1.40625</v>
      </c>
      <c r="CD169" s="24">
        <f t="shared" si="170"/>
        <v>0.31978280263414749</v>
      </c>
      <c r="CE169" s="34">
        <f t="shared" si="190"/>
        <v>0.68563606523832388</v>
      </c>
      <c r="CF169" s="25">
        <f t="shared" si="191"/>
        <v>0.29761317728972908</v>
      </c>
      <c r="CG169" s="26">
        <f t="shared" si="192"/>
        <v>3.3951680604909279E-3</v>
      </c>
      <c r="CH169" s="67">
        <v>1</v>
      </c>
      <c r="CY169" s="67"/>
      <c r="DA169" s="6">
        <v>1995</v>
      </c>
      <c r="DB169" s="107">
        <f t="shared" si="171"/>
        <v>3.40625</v>
      </c>
      <c r="DC169" s="24">
        <f t="shared" si="172"/>
        <v>0.48292134176498602</v>
      </c>
      <c r="DD169" s="34">
        <f t="shared" si="173"/>
        <v>0.78442169580265397</v>
      </c>
      <c r="DE169" s="25">
        <f t="shared" si="174"/>
        <v>0.44959107046562163</v>
      </c>
      <c r="DF169" s="26">
        <f t="shared" si="175"/>
        <v>7.2576563270589055E-3</v>
      </c>
      <c r="DG169" s="120">
        <f t="shared" si="154"/>
        <v>0.33483062533703234</v>
      </c>
      <c r="DK169" s="6">
        <v>1995</v>
      </c>
      <c r="DL169" s="107">
        <f t="shared" si="176"/>
        <v>3.40625</v>
      </c>
      <c r="DM169" s="24">
        <f t="shared" si="177"/>
        <v>0.48292134176498602</v>
      </c>
      <c r="DN169" s="34">
        <f t="shared" si="178"/>
        <v>0.78442169580265397</v>
      </c>
      <c r="DO169" s="25">
        <f t="shared" si="179"/>
        <v>0.44959107046562163</v>
      </c>
      <c r="DP169" s="26">
        <f t="shared" si="180"/>
        <v>7.2576563270589055E-3</v>
      </c>
      <c r="DQ169" s="110">
        <f t="shared" si="155"/>
        <v>0.33483062533703234</v>
      </c>
      <c r="DR169" s="67">
        <v>1</v>
      </c>
      <c r="DT169" s="6">
        <v>1995</v>
      </c>
      <c r="DU169" s="107">
        <f t="shared" si="181"/>
        <v>1.40625</v>
      </c>
      <c r="DV169" s="24">
        <f t="shared" si="182"/>
        <v>0.31721022294765155</v>
      </c>
      <c r="DW169" s="34">
        <f t="shared" si="183"/>
        <v>0.68422026337798492</v>
      </c>
      <c r="DX169" s="25">
        <f t="shared" si="184"/>
        <v>0.29543502058151527</v>
      </c>
      <c r="DY169" s="26">
        <f t="shared" si="185"/>
        <v>6.7763505598348716E-3</v>
      </c>
      <c r="DZ169" s="110">
        <f t="shared" si="156"/>
        <v>0.38878524279646964</v>
      </c>
      <c r="EC169" s="6">
        <v>1995</v>
      </c>
      <c r="ED169" s="107">
        <f>EI$128*(EC169-EC$144)</f>
        <v>1.40625</v>
      </c>
      <c r="EE169" s="24">
        <f>EG168+((ED169-EG168)*EI$130)</f>
        <v>0.31721022294765155</v>
      </c>
      <c r="EF169" s="34">
        <f>EG169+(ED169-EG169)*EI$133</f>
        <v>0.68422026337798492</v>
      </c>
      <c r="EG169" s="25">
        <f>EE169-((EH169-EH168)*EI$132/EI$131)</f>
        <v>0.29543502058151527</v>
      </c>
      <c r="EH169" s="26">
        <f>EH168+(EE169-EH168)*EJ169*EI$129*EI$131/EI$132</f>
        <v>6.7763505598348716E-3</v>
      </c>
      <c r="EI169" s="110">
        <f t="shared" si="157"/>
        <v>0.38878524279646964</v>
      </c>
      <c r="EJ169" s="67">
        <v>1</v>
      </c>
      <c r="EK169" s="6"/>
      <c r="EL169" s="23"/>
      <c r="EM169" s="24"/>
      <c r="EN169" s="34"/>
      <c r="EO169" s="25"/>
      <c r="EP169" s="26"/>
      <c r="EQ169" s="16"/>
      <c r="ES169" s="6"/>
      <c r="ET169" s="23"/>
    </row>
    <row r="170" spans="1:150" x14ac:dyDescent="0.35">
      <c r="A170" s="14">
        <v>1980</v>
      </c>
      <c r="B170" s="107">
        <f t="shared" si="121"/>
        <v>1.1911799999999999</v>
      </c>
      <c r="C170" s="24">
        <f t="shared" si="194"/>
        <v>0.26874343618154939</v>
      </c>
      <c r="D170" s="34">
        <f t="shared" si="195"/>
        <v>0.57951257316843008</v>
      </c>
      <c r="E170" s="25">
        <f t="shared" si="196"/>
        <v>0.25015318948989257</v>
      </c>
      <c r="F170" s="26">
        <f t="shared" si="125"/>
        <v>3.4379073086916157E-3</v>
      </c>
      <c r="G170" s="120">
        <f t="shared" si="197"/>
        <v>0.32935938367853751</v>
      </c>
      <c r="I170" s="14">
        <v>1980</v>
      </c>
      <c r="J170" s="107">
        <f t="shared" si="127"/>
        <v>1.1911799999999999</v>
      </c>
      <c r="K170" s="24">
        <f t="shared" si="198"/>
        <v>0.22253165780248357</v>
      </c>
      <c r="L170" s="34">
        <f t="shared" si="199"/>
        <v>0.5565523406452344</v>
      </c>
      <c r="M170" s="25">
        <f t="shared" si="200"/>
        <v>0.21482975483882216</v>
      </c>
      <c r="N170" s="26">
        <f t="shared" si="201"/>
        <v>2.703813969912091E-3</v>
      </c>
      <c r="O170" s="120">
        <f t="shared" si="202"/>
        <v>0.34172258580641224</v>
      </c>
      <c r="Q170" s="14">
        <v>1980</v>
      </c>
      <c r="R170" s="107">
        <f t="shared" si="132"/>
        <v>1.1911799999999999</v>
      </c>
      <c r="S170" s="24">
        <f t="shared" si="133"/>
        <v>0.32348109211999704</v>
      </c>
      <c r="T170" s="34">
        <f t="shared" si="134"/>
        <v>0.59811469318019062</v>
      </c>
      <c r="U170" s="25">
        <f t="shared" si="135"/>
        <v>0.27877183566183172</v>
      </c>
      <c r="V170" s="26">
        <f t="shared" si="136"/>
        <v>4.4509096029961229E-3</v>
      </c>
      <c r="W170" s="120">
        <f t="shared" si="118"/>
        <v>0.31934285751835889</v>
      </c>
      <c r="Y170" s="14">
        <v>1980</v>
      </c>
      <c r="Z170" s="107">
        <f t="shared" si="137"/>
        <v>1.1911799999999999</v>
      </c>
      <c r="AA170" s="24">
        <f t="shared" si="138"/>
        <v>0.31779167060845215</v>
      </c>
      <c r="AB170" s="34">
        <f t="shared" si="139"/>
        <v>0.59529326864974352</v>
      </c>
      <c r="AC170" s="25">
        <f t="shared" si="140"/>
        <v>0.27443118253806703</v>
      </c>
      <c r="AD170" s="26">
        <f t="shared" si="141"/>
        <v>8.702311547715124E-3</v>
      </c>
      <c r="AE170" s="120">
        <f t="shared" si="119"/>
        <v>0.32086208611167649</v>
      </c>
      <c r="AG170" s="14">
        <v>1980</v>
      </c>
      <c r="AH170" s="107">
        <f t="shared" si="142"/>
        <v>1.1911799999999999</v>
      </c>
      <c r="AI170" s="24">
        <f t="shared" si="143"/>
        <v>0.22366184931597061</v>
      </c>
      <c r="AJ170" s="34">
        <f t="shared" si="144"/>
        <v>0.55723293724710954</v>
      </c>
      <c r="AK170" s="25">
        <f t="shared" si="145"/>
        <v>0.21587682653401472</v>
      </c>
      <c r="AL170" s="26">
        <f t="shared" si="146"/>
        <v>1.3454533915030766E-3</v>
      </c>
      <c r="AM170" s="120">
        <f t="shared" si="120"/>
        <v>0.3413561107130948</v>
      </c>
      <c r="AP170" s="14">
        <v>1996</v>
      </c>
      <c r="AQ170" s="107">
        <f t="shared" si="158"/>
        <v>1.4625000000000001</v>
      </c>
      <c r="AR170" s="24">
        <f t="shared" si="159"/>
        <v>0.33773187946387084</v>
      </c>
      <c r="AS170" s="34">
        <f t="shared" si="160"/>
        <v>0.71618840128266226</v>
      </c>
      <c r="AT170" s="25">
        <f t="shared" si="161"/>
        <v>0.31432830966563424</v>
      </c>
      <c r="AU170" s="26">
        <f t="shared" si="162"/>
        <v>3.7343502314798639E-3</v>
      </c>
      <c r="AV170" s="120">
        <f t="shared" si="152"/>
        <v>0.40186009161702801</v>
      </c>
      <c r="AX170" s="14"/>
      <c r="AZ170" s="14">
        <v>1996</v>
      </c>
      <c r="BA170" s="107">
        <f t="shared" si="163"/>
        <v>1.4625000000000001</v>
      </c>
      <c r="BB170" s="107">
        <f t="shared" si="164"/>
        <v>1.4625000000000001</v>
      </c>
      <c r="BC170" s="24">
        <f t="shared" si="165"/>
        <v>0.33773187946387084</v>
      </c>
      <c r="BD170" s="34">
        <f t="shared" si="166"/>
        <v>0.71618840128266226</v>
      </c>
      <c r="BE170" s="25">
        <f t="shared" si="167"/>
        <v>0.31432830966563424</v>
      </c>
      <c r="BF170" s="26">
        <f t="shared" si="168"/>
        <v>3.7343502314798639E-3</v>
      </c>
      <c r="BG170" s="16">
        <f t="shared" si="153"/>
        <v>0.40186009161702801</v>
      </c>
      <c r="BH170" s="67">
        <v>1</v>
      </c>
      <c r="BP170" s="107">
        <f t="shared" si="186"/>
        <v>1.4625000000000001</v>
      </c>
      <c r="BQ170" s="24">
        <f t="shared" si="193"/>
        <v>0.33773187946387084</v>
      </c>
      <c r="BR170" s="34">
        <f t="shared" si="187"/>
        <v>0.71618840128266226</v>
      </c>
      <c r="BS170" s="25">
        <f t="shared" si="188"/>
        <v>0.31432830966563424</v>
      </c>
      <c r="BT170" s="26">
        <f t="shared" si="189"/>
        <v>3.7343502314798639E-3</v>
      </c>
      <c r="BU170" s="67">
        <v>1</v>
      </c>
      <c r="CC170" s="107">
        <f t="shared" si="169"/>
        <v>1.4625000000000001</v>
      </c>
      <c r="CD170" s="24">
        <f t="shared" si="170"/>
        <v>0.33773187946387084</v>
      </c>
      <c r="CE170" s="34">
        <f t="shared" si="190"/>
        <v>0.71618840128266226</v>
      </c>
      <c r="CF170" s="25">
        <f t="shared" si="191"/>
        <v>0.31432830966563424</v>
      </c>
      <c r="CG170" s="26">
        <f t="shared" si="192"/>
        <v>3.7343502314798639E-3</v>
      </c>
      <c r="CH170" s="67">
        <v>1</v>
      </c>
      <c r="CY170" s="67"/>
      <c r="DA170" s="14">
        <v>1996</v>
      </c>
      <c r="DB170" s="107">
        <f t="shared" si="171"/>
        <v>3.4625000000000004</v>
      </c>
      <c r="DC170" s="24">
        <f t="shared" si="172"/>
        <v>0.49576389981073599</v>
      </c>
      <c r="DD170" s="34">
        <f t="shared" si="173"/>
        <v>0.81189450079847125</v>
      </c>
      <c r="DE170" s="25">
        <f t="shared" si="174"/>
        <v>0.46156846276687863</v>
      </c>
      <c r="DF170" s="26">
        <f t="shared" si="175"/>
        <v>7.7532423711727805E-3</v>
      </c>
      <c r="DG170" s="120">
        <f t="shared" si="154"/>
        <v>0.35032603803159262</v>
      </c>
      <c r="DK170" s="14">
        <v>1996</v>
      </c>
      <c r="DL170" s="107">
        <f t="shared" si="176"/>
        <v>3.4625000000000004</v>
      </c>
      <c r="DM170" s="24">
        <f t="shared" si="177"/>
        <v>0.49576389981073599</v>
      </c>
      <c r="DN170" s="34">
        <f t="shared" si="178"/>
        <v>0.81189450079847125</v>
      </c>
      <c r="DO170" s="25">
        <f t="shared" si="179"/>
        <v>0.46156846276687863</v>
      </c>
      <c r="DP170" s="26">
        <f t="shared" si="180"/>
        <v>7.7532423711727805E-3</v>
      </c>
      <c r="DQ170" s="110">
        <f t="shared" si="155"/>
        <v>0.35032603803159262</v>
      </c>
      <c r="DR170" s="67">
        <v>1</v>
      </c>
      <c r="DT170" s="14">
        <v>1996</v>
      </c>
      <c r="DU170" s="107">
        <f t="shared" si="181"/>
        <v>1.4625000000000001</v>
      </c>
      <c r="DV170" s="24">
        <f t="shared" si="182"/>
        <v>0.33510355923194957</v>
      </c>
      <c r="DW170" s="34">
        <f t="shared" si="183"/>
        <v>0.71475342550618604</v>
      </c>
      <c r="DX170" s="25">
        <f t="shared" si="184"/>
        <v>0.31212065462490152</v>
      </c>
      <c r="DY170" s="26">
        <f t="shared" si="185"/>
        <v>7.4523183423951082E-3</v>
      </c>
      <c r="DZ170" s="110">
        <f t="shared" si="156"/>
        <v>0.40263277088128452</v>
      </c>
      <c r="EC170" s="14">
        <v>1996</v>
      </c>
      <c r="ED170" s="107">
        <f>EI$128*(EC170-EC$144)</f>
        <v>1.4625000000000001</v>
      </c>
      <c r="EE170" s="24">
        <f>EG169+((ED170-EG169)*EI$130)</f>
        <v>0.33510355923194957</v>
      </c>
      <c r="EF170" s="34">
        <f>EG170+(ED170-EG170)*EI$133</f>
        <v>0.71475342550618604</v>
      </c>
      <c r="EG170" s="25">
        <f>EE170-((EH170-EH169)*EI$132/EI$131)</f>
        <v>0.31212065462490152</v>
      </c>
      <c r="EH170" s="26">
        <f>EH169+(EE170-EH169)*EJ170*EI$129*EI$131/EI$132</f>
        <v>7.4523183423951082E-3</v>
      </c>
      <c r="EI170" s="110">
        <f t="shared" si="157"/>
        <v>0.40263277088128452</v>
      </c>
      <c r="EJ170" s="67">
        <v>1</v>
      </c>
      <c r="EK170" s="14"/>
      <c r="EL170" s="23"/>
      <c r="EM170" s="24"/>
      <c r="EN170" s="34"/>
      <c r="EO170" s="25"/>
      <c r="EP170" s="26"/>
      <c r="EQ170" s="16"/>
      <c r="ES170" s="14"/>
      <c r="ET170" s="23"/>
    </row>
    <row r="171" spans="1:150" x14ac:dyDescent="0.35">
      <c r="A171" s="6">
        <v>1981</v>
      </c>
      <c r="B171" s="107">
        <f t="shared" si="121"/>
        <v>1.2308859999999999</v>
      </c>
      <c r="C171" s="24">
        <f t="shared" si="194"/>
        <v>0.28092368141964719</v>
      </c>
      <c r="D171" s="34">
        <f t="shared" si="195"/>
        <v>0.60078489020072212</v>
      </c>
      <c r="E171" s="25">
        <f t="shared" si="196"/>
        <v>0.26149967723188028</v>
      </c>
      <c r="F171" s="26">
        <f t="shared" si="125"/>
        <v>3.719414615760701E-3</v>
      </c>
      <c r="G171" s="120">
        <f t="shared" si="197"/>
        <v>0.33928521296884184</v>
      </c>
      <c r="I171" s="6">
        <v>1981</v>
      </c>
      <c r="J171" s="107">
        <f t="shared" si="127"/>
        <v>1.2308859999999999</v>
      </c>
      <c r="K171" s="24">
        <f t="shared" si="198"/>
        <v>0.23416225701550389</v>
      </c>
      <c r="L171" s="34">
        <f t="shared" si="199"/>
        <v>0.57774988748079026</v>
      </c>
      <c r="M171" s="25">
        <f t="shared" si="200"/>
        <v>0.22606121150890818</v>
      </c>
      <c r="N171" s="26">
        <f t="shared" si="201"/>
        <v>2.9420800142237295E-3</v>
      </c>
      <c r="O171" s="120">
        <f t="shared" si="202"/>
        <v>0.35168867597188208</v>
      </c>
      <c r="Q171" s="6">
        <v>1981</v>
      </c>
      <c r="R171" s="107">
        <f t="shared" si="132"/>
        <v>1.2308859999999999</v>
      </c>
      <c r="S171" s="24">
        <f t="shared" si="133"/>
        <v>0.3361081506382762</v>
      </c>
      <c r="T171" s="34">
        <f t="shared" si="134"/>
        <v>0.61909958898066897</v>
      </c>
      <c r="U171" s="25">
        <f t="shared" si="135"/>
        <v>0.28967613689333693</v>
      </c>
      <c r="V171" s="26">
        <f t="shared" si="136"/>
        <v>4.784952867348204E-3</v>
      </c>
      <c r="W171" s="120">
        <f t="shared" si="118"/>
        <v>0.32942345208733204</v>
      </c>
      <c r="Y171" s="6">
        <v>1981</v>
      </c>
      <c r="Z171" s="107">
        <f t="shared" si="137"/>
        <v>1.2308859999999999</v>
      </c>
      <c r="AA171" s="24">
        <f t="shared" si="138"/>
        <v>0.33031683752236779</v>
      </c>
      <c r="AB171" s="34">
        <f t="shared" si="139"/>
        <v>0.61624912252584563</v>
      </c>
      <c r="AC171" s="25">
        <f t="shared" si="140"/>
        <v>0.28529080388591638</v>
      </c>
      <c r="AD171" s="26">
        <f t="shared" si="141"/>
        <v>9.354862759837608E-3</v>
      </c>
      <c r="AE171" s="120">
        <f t="shared" si="119"/>
        <v>0.33095831863992925</v>
      </c>
      <c r="AG171" s="6">
        <v>1981</v>
      </c>
      <c r="AH171" s="107">
        <f t="shared" si="142"/>
        <v>1.2308859999999999</v>
      </c>
      <c r="AI171" s="24">
        <f t="shared" si="143"/>
        <v>0.23532846233431687</v>
      </c>
      <c r="AJ171" s="34">
        <f t="shared" si="144"/>
        <v>0.57845048706385693</v>
      </c>
      <c r="AK171" s="25">
        <f t="shared" si="145"/>
        <v>0.22713905702131837</v>
      </c>
      <c r="AL171" s="26">
        <f t="shared" si="146"/>
        <v>1.4641404250247938E-3</v>
      </c>
      <c r="AM171" s="120">
        <f t="shared" si="120"/>
        <v>0.35131143004253856</v>
      </c>
      <c r="AP171" s="6">
        <v>1997</v>
      </c>
      <c r="AQ171" s="107">
        <f t="shared" si="158"/>
        <v>1.51875</v>
      </c>
      <c r="AR171" s="24">
        <f t="shared" si="159"/>
        <v>0.35580859268074982</v>
      </c>
      <c r="AS171" s="34">
        <f t="shared" si="160"/>
        <v>0.7468187072110456</v>
      </c>
      <c r="AT171" s="25">
        <f t="shared" si="161"/>
        <v>0.33116339570930092</v>
      </c>
      <c r="AU171" s="26">
        <f t="shared" si="162"/>
        <v>4.0915269991820217E-3</v>
      </c>
      <c r="AV171" s="120">
        <f t="shared" si="152"/>
        <v>0.41565531150174467</v>
      </c>
      <c r="AX171" s="6"/>
      <c r="AZ171" s="6">
        <v>1997</v>
      </c>
      <c r="BA171" s="107">
        <f t="shared" si="163"/>
        <v>1.51875</v>
      </c>
      <c r="BB171" s="107">
        <f t="shared" si="164"/>
        <v>1.51875</v>
      </c>
      <c r="BC171" s="24">
        <f t="shared" si="165"/>
        <v>0.35580859268074982</v>
      </c>
      <c r="BD171" s="34">
        <f t="shared" si="166"/>
        <v>0.7468187072110456</v>
      </c>
      <c r="BE171" s="25">
        <f t="shared" si="167"/>
        <v>0.33116339570930092</v>
      </c>
      <c r="BF171" s="26">
        <f t="shared" si="168"/>
        <v>4.0915269991820217E-3</v>
      </c>
      <c r="BG171" s="16">
        <f t="shared" si="153"/>
        <v>0.41565531150174467</v>
      </c>
      <c r="BH171" s="67">
        <v>1</v>
      </c>
      <c r="BP171" s="107">
        <f t="shared" si="186"/>
        <v>1.51875</v>
      </c>
      <c r="BQ171" s="24">
        <f t="shared" si="193"/>
        <v>0.35580859268074982</v>
      </c>
      <c r="BR171" s="34">
        <f t="shared" si="187"/>
        <v>0.7468187072110456</v>
      </c>
      <c r="BS171" s="25">
        <f t="shared" si="188"/>
        <v>0.33116339570930092</v>
      </c>
      <c r="BT171" s="26">
        <f t="shared" si="189"/>
        <v>4.0915269991820217E-3</v>
      </c>
      <c r="BU171" s="67">
        <v>1</v>
      </c>
      <c r="CC171" s="107">
        <f t="shared" si="169"/>
        <v>1.51875</v>
      </c>
      <c r="CD171" s="24">
        <f t="shared" si="170"/>
        <v>0.35580859268074982</v>
      </c>
      <c r="CE171" s="34">
        <f t="shared" si="190"/>
        <v>0.7468187072110456</v>
      </c>
      <c r="CF171" s="25">
        <f t="shared" si="191"/>
        <v>0.33116339570930092</v>
      </c>
      <c r="CG171" s="26">
        <f t="shared" si="192"/>
        <v>4.0915269991820217E-3</v>
      </c>
      <c r="CH171" s="67">
        <v>1</v>
      </c>
      <c r="CY171" s="67"/>
      <c r="DA171" s="6">
        <v>1997</v>
      </c>
      <c r="DB171" s="107">
        <f t="shared" si="171"/>
        <v>3.5187499999999998</v>
      </c>
      <c r="DC171" s="24">
        <f t="shared" si="172"/>
        <v>0.50841976982497616</v>
      </c>
      <c r="DD171" s="34">
        <f t="shared" si="173"/>
        <v>0.83925502338708635</v>
      </c>
      <c r="DE171" s="25">
        <f t="shared" si="174"/>
        <v>0.47337311290320994</v>
      </c>
      <c r="DF171" s="26">
        <f t="shared" si="175"/>
        <v>8.2611649352563495E-3</v>
      </c>
      <c r="DG171" s="120">
        <f t="shared" si="154"/>
        <v>0.36588191048387642</v>
      </c>
      <c r="DK171" s="6">
        <v>1997</v>
      </c>
      <c r="DL171" s="107">
        <f t="shared" si="176"/>
        <v>3.5187499999999998</v>
      </c>
      <c r="DM171" s="24">
        <f t="shared" si="177"/>
        <v>0.50841976982497616</v>
      </c>
      <c r="DN171" s="34">
        <f t="shared" si="178"/>
        <v>0.83925502338708635</v>
      </c>
      <c r="DO171" s="25">
        <f t="shared" si="179"/>
        <v>0.47337311290320994</v>
      </c>
      <c r="DP171" s="26">
        <f t="shared" si="180"/>
        <v>8.2611649352563495E-3</v>
      </c>
      <c r="DQ171" s="110">
        <f t="shared" si="155"/>
        <v>0.36588191048387642</v>
      </c>
      <c r="DR171" s="67">
        <v>1</v>
      </c>
      <c r="DT171" s="6">
        <v>1997</v>
      </c>
      <c r="DU171" s="107">
        <f t="shared" si="181"/>
        <v>1.51875</v>
      </c>
      <c r="DV171" s="24">
        <f t="shared" si="182"/>
        <v>0.3531339860742011</v>
      </c>
      <c r="DW171" s="34">
        <f t="shared" si="183"/>
        <v>0.74537107506643352</v>
      </c>
      <c r="DX171" s="25">
        <f t="shared" si="184"/>
        <v>0.32893626933297471</v>
      </c>
      <c r="DY171" s="26">
        <f t="shared" si="185"/>
        <v>8.1640158936076498E-3</v>
      </c>
      <c r="DZ171" s="110">
        <f t="shared" si="156"/>
        <v>0.41643480573345881</v>
      </c>
      <c r="EC171" s="6">
        <v>1997</v>
      </c>
      <c r="ED171" s="107">
        <f>EI$128*(EC171-EC$144)</f>
        <v>1.51875</v>
      </c>
      <c r="EE171" s="24">
        <f>EG170+((ED171-EG170)*EI$130)</f>
        <v>0.3531339860742011</v>
      </c>
      <c r="EF171" s="34">
        <f>EG171+(ED171-EG171)*EI$133</f>
        <v>0.74537107506643352</v>
      </c>
      <c r="EG171" s="25">
        <f>EE171-((EH171-EH170)*EI$132/EI$131)</f>
        <v>0.32893626933297471</v>
      </c>
      <c r="EH171" s="26">
        <f>EH170+(EE171-EH170)*EJ171*EI$129*EI$131/EI$132</f>
        <v>8.1640158936076498E-3</v>
      </c>
      <c r="EI171" s="110">
        <f t="shared" si="157"/>
        <v>0.41643480573345881</v>
      </c>
      <c r="EJ171" s="67">
        <v>1</v>
      </c>
      <c r="EK171" s="6"/>
      <c r="EL171" s="23"/>
      <c r="EM171" s="24"/>
      <c r="EN171" s="34"/>
      <c r="EO171" s="25"/>
      <c r="EP171" s="26"/>
      <c r="EQ171" s="16"/>
      <c r="ES171" s="6"/>
      <c r="ET171" s="23"/>
    </row>
    <row r="172" spans="1:150" x14ac:dyDescent="0.35">
      <c r="A172" s="14">
        <v>1982</v>
      </c>
      <c r="B172" s="107">
        <f t="shared" si="121"/>
        <v>1.2705919999999999</v>
      </c>
      <c r="C172" s="24">
        <f t="shared" si="194"/>
        <v>0.29315994885873004</v>
      </c>
      <c r="D172" s="34">
        <f t="shared" si="195"/>
        <v>0.6220916224501194</v>
      </c>
      <c r="E172" s="25">
        <f t="shared" si="196"/>
        <v>0.27289911146172213</v>
      </c>
      <c r="F172" s="26">
        <f t="shared" si="125"/>
        <v>4.0130499403550181E-3</v>
      </c>
      <c r="G172" s="120">
        <f t="shared" si="197"/>
        <v>0.34919251098839726</v>
      </c>
      <c r="I172" s="14">
        <v>1982</v>
      </c>
      <c r="J172" s="107">
        <f t="shared" si="127"/>
        <v>1.2705919999999999</v>
      </c>
      <c r="K172" s="24">
        <f t="shared" si="198"/>
        <v>0.24593549882152818</v>
      </c>
      <c r="L172" s="34">
        <f t="shared" si="199"/>
        <v>0.5990371739561271</v>
      </c>
      <c r="M172" s="25">
        <f t="shared" si="200"/>
        <v>0.23743072916327251</v>
      </c>
      <c r="N172" s="26">
        <f t="shared" si="201"/>
        <v>3.1922202982900723E-3</v>
      </c>
      <c r="O172" s="120">
        <f t="shared" si="202"/>
        <v>0.36160644479285459</v>
      </c>
      <c r="Q172" s="14">
        <v>1982</v>
      </c>
      <c r="R172" s="107">
        <f t="shared" si="132"/>
        <v>1.2705919999999999</v>
      </c>
      <c r="S172" s="24">
        <f t="shared" si="133"/>
        <v>0.34874689016962018</v>
      </c>
      <c r="T172" s="34">
        <f t="shared" si="134"/>
        <v>0.64009214231574629</v>
      </c>
      <c r="U172" s="25">
        <f t="shared" si="135"/>
        <v>0.30059221894730204</v>
      </c>
      <c r="V172" s="26">
        <f t="shared" si="136"/>
        <v>5.1313893509620035E-3</v>
      </c>
      <c r="W172" s="120">
        <f t="shared" si="118"/>
        <v>0.33949992336844426</v>
      </c>
      <c r="Y172" s="14">
        <v>1982</v>
      </c>
      <c r="Z172" s="107">
        <f t="shared" si="137"/>
        <v>1.2705919999999999</v>
      </c>
      <c r="AA172" s="24">
        <f t="shared" si="138"/>
        <v>0.34286195277486231</v>
      </c>
      <c r="AB172" s="34">
        <f t="shared" si="139"/>
        <v>0.63721832411229318</v>
      </c>
      <c r="AC172" s="25">
        <f t="shared" si="140"/>
        <v>0.29617096017275879</v>
      </c>
      <c r="AD172" s="26">
        <f t="shared" si="141"/>
        <v>1.0031543812042007E-2</v>
      </c>
      <c r="AE172" s="120">
        <f t="shared" si="119"/>
        <v>0.34104736393953439</v>
      </c>
      <c r="AG172" s="14">
        <v>1982</v>
      </c>
      <c r="AH172" s="107">
        <f t="shared" si="142"/>
        <v>1.2705919999999999</v>
      </c>
      <c r="AI172" s="24">
        <f t="shared" si="143"/>
        <v>0.24713578922056181</v>
      </c>
      <c r="AJ172" s="34">
        <f t="shared" si="144"/>
        <v>0.59975643298326675</v>
      </c>
      <c r="AK172" s="25">
        <f t="shared" si="145"/>
        <v>0.23853728151271802</v>
      </c>
      <c r="AL172" s="26">
        <f t="shared" si="146"/>
        <v>1.5887564787616605E-3</v>
      </c>
      <c r="AM172" s="120">
        <f t="shared" si="120"/>
        <v>0.36121915147054873</v>
      </c>
      <c r="AP172" s="14">
        <v>1998</v>
      </c>
      <c r="AQ172" s="107">
        <f t="shared" si="158"/>
        <v>1.575</v>
      </c>
      <c r="AR172" s="24">
        <f t="shared" si="159"/>
        <v>0.37400112836107258</v>
      </c>
      <c r="AS172" s="34">
        <f t="shared" si="160"/>
        <v>0.7775198465727311</v>
      </c>
      <c r="AT172" s="25">
        <f t="shared" si="161"/>
        <v>0.34810745626574024</v>
      </c>
      <c r="AU172" s="26">
        <f t="shared" si="162"/>
        <v>4.4667976092593016E-3</v>
      </c>
      <c r="AV172" s="120">
        <f t="shared" si="152"/>
        <v>0.42941239030699085</v>
      </c>
      <c r="AX172" s="14"/>
      <c r="AZ172" s="14">
        <v>1998</v>
      </c>
      <c r="BA172" s="107">
        <f t="shared" si="163"/>
        <v>1.575</v>
      </c>
      <c r="BB172" s="107">
        <f t="shared" si="164"/>
        <v>1.575</v>
      </c>
      <c r="BC172" s="24">
        <f t="shared" si="165"/>
        <v>0.37400112836107258</v>
      </c>
      <c r="BD172" s="34">
        <f t="shared" si="166"/>
        <v>0.7775198465727311</v>
      </c>
      <c r="BE172" s="25">
        <f t="shared" si="167"/>
        <v>0.34810745626574024</v>
      </c>
      <c r="BF172" s="26">
        <f t="shared" si="168"/>
        <v>4.4667976092593016E-3</v>
      </c>
      <c r="BG172" s="16">
        <f t="shared" si="153"/>
        <v>0.42941239030699085</v>
      </c>
      <c r="BH172" s="67">
        <v>1</v>
      </c>
      <c r="BP172" s="107">
        <f t="shared" si="186"/>
        <v>1.575</v>
      </c>
      <c r="BQ172" s="24">
        <f t="shared" si="193"/>
        <v>0.37400112836107258</v>
      </c>
      <c r="BR172" s="34">
        <f t="shared" si="187"/>
        <v>0.7775198465727311</v>
      </c>
      <c r="BS172" s="25">
        <f t="shared" si="188"/>
        <v>0.34810745626574024</v>
      </c>
      <c r="BT172" s="26">
        <f t="shared" si="189"/>
        <v>4.4667976092593016E-3</v>
      </c>
      <c r="BU172" s="67">
        <v>1</v>
      </c>
      <c r="CC172" s="107">
        <f t="shared" si="169"/>
        <v>1.575</v>
      </c>
      <c r="CD172" s="24">
        <f t="shared" si="170"/>
        <v>0.37400112836107258</v>
      </c>
      <c r="CE172" s="34">
        <f t="shared" si="190"/>
        <v>0.7775198465727311</v>
      </c>
      <c r="CF172" s="25">
        <f t="shared" si="191"/>
        <v>0.34810745626574024</v>
      </c>
      <c r="CG172" s="26">
        <f t="shared" si="192"/>
        <v>4.4667976092593016E-3</v>
      </c>
      <c r="CH172" s="67">
        <v>1</v>
      </c>
      <c r="CY172" s="67"/>
      <c r="DA172" s="14">
        <v>1998</v>
      </c>
      <c r="DB172" s="107">
        <f t="shared" si="171"/>
        <v>3.5750000000000002</v>
      </c>
      <c r="DC172" s="24">
        <f t="shared" si="172"/>
        <v>0.52090554494796826</v>
      </c>
      <c r="DD172" s="34">
        <f t="shared" si="173"/>
        <v>0.86651328492560098</v>
      </c>
      <c r="DE172" s="25">
        <f t="shared" si="174"/>
        <v>0.48502043834707842</v>
      </c>
      <c r="DF172" s="26">
        <f t="shared" si="175"/>
        <v>8.7812389439648978E-3</v>
      </c>
      <c r="DG172" s="120">
        <f t="shared" si="154"/>
        <v>0.38149284657852256</v>
      </c>
      <c r="DK172" s="14">
        <v>1998</v>
      </c>
      <c r="DL172" s="107">
        <f t="shared" si="176"/>
        <v>3.5750000000000002</v>
      </c>
      <c r="DM172" s="24">
        <f t="shared" si="177"/>
        <v>0.52090554494796826</v>
      </c>
      <c r="DN172" s="34">
        <f t="shared" si="178"/>
        <v>0.86651328492560098</v>
      </c>
      <c r="DO172" s="25">
        <f t="shared" si="179"/>
        <v>0.48502043834707842</v>
      </c>
      <c r="DP172" s="26">
        <f t="shared" si="180"/>
        <v>8.7812389439648978E-3</v>
      </c>
      <c r="DQ172" s="110">
        <f t="shared" si="155"/>
        <v>0.38149284657852256</v>
      </c>
      <c r="DR172" s="67">
        <v>1</v>
      </c>
      <c r="DT172" s="14">
        <v>1998</v>
      </c>
      <c r="DU172" s="107">
        <f t="shared" si="181"/>
        <v>1.575</v>
      </c>
      <c r="DV172" s="24">
        <f t="shared" si="182"/>
        <v>0.37128997553834692</v>
      </c>
      <c r="DW172" s="34">
        <f t="shared" si="183"/>
        <v>0.77606625293608977</v>
      </c>
      <c r="DX172" s="25">
        <f t="shared" si="184"/>
        <v>0.34587115836321519</v>
      </c>
      <c r="DY172" s="26">
        <f t="shared" si="185"/>
        <v>8.9116281634644655E-3</v>
      </c>
      <c r="DZ172" s="110">
        <f t="shared" si="156"/>
        <v>0.43019509457287458</v>
      </c>
      <c r="EC172" s="14">
        <v>1998</v>
      </c>
      <c r="ED172" s="107">
        <f>EI$128*(EC172-EC$144)</f>
        <v>1.575</v>
      </c>
      <c r="EE172" s="24">
        <f>EG171+((ED172-EG171)*EI$130)</f>
        <v>0.37128997553834692</v>
      </c>
      <c r="EF172" s="34">
        <f>EG172+(ED172-EG172)*EI$133</f>
        <v>0.77606625293608977</v>
      </c>
      <c r="EG172" s="25">
        <f>EE172-((EH172-EH171)*EI$132/EI$131)</f>
        <v>0.34587115836321519</v>
      </c>
      <c r="EH172" s="26">
        <f>EH171+(EE172-EH171)*EJ172*EI$129*EI$131/EI$132</f>
        <v>8.9116281634644655E-3</v>
      </c>
      <c r="EI172" s="110">
        <f t="shared" si="157"/>
        <v>0.43019509457287458</v>
      </c>
      <c r="EJ172" s="67">
        <v>1</v>
      </c>
      <c r="EK172" s="14"/>
      <c r="EL172" s="23"/>
      <c r="EM172" s="24"/>
      <c r="EN172" s="34"/>
      <c r="EO172" s="25"/>
      <c r="EP172" s="26"/>
      <c r="EQ172" s="16"/>
      <c r="ES172" s="14"/>
      <c r="ET172" s="23"/>
    </row>
    <row r="173" spans="1:150" x14ac:dyDescent="0.35">
      <c r="A173" s="6">
        <v>1983</v>
      </c>
      <c r="B173" s="107">
        <f t="shared" si="121"/>
        <v>1.310298</v>
      </c>
      <c r="C173" s="24">
        <f t="shared" si="194"/>
        <v>0.30544750158961059</v>
      </c>
      <c r="D173" s="34">
        <f t="shared" si="195"/>
        <v>0.64342990848320569</v>
      </c>
      <c r="E173" s="25">
        <f t="shared" si="196"/>
        <v>0.28434708997416269</v>
      </c>
      <c r="F173" s="26">
        <f t="shared" si="125"/>
        <v>4.3188530072455671E-3</v>
      </c>
      <c r="G173" s="120">
        <f t="shared" si="197"/>
        <v>0.359082818509043</v>
      </c>
      <c r="I173" s="6">
        <v>1983</v>
      </c>
      <c r="J173" s="107">
        <f t="shared" si="127"/>
        <v>1.310298</v>
      </c>
      <c r="K173" s="24">
        <f t="shared" si="198"/>
        <v>0.25784417472548293</v>
      </c>
      <c r="L173" s="34">
        <f t="shared" si="199"/>
        <v>0.62040968160834531</v>
      </c>
      <c r="M173" s="25">
        <f t="shared" si="200"/>
        <v>0.24893135632053118</v>
      </c>
      <c r="N173" s="26">
        <f t="shared" si="201"/>
        <v>3.4543620160827708E-3</v>
      </c>
      <c r="O173" s="120">
        <f t="shared" si="202"/>
        <v>0.3714783252878141</v>
      </c>
      <c r="Q173" s="6">
        <v>1983</v>
      </c>
      <c r="R173" s="107">
        <f t="shared" si="132"/>
        <v>1.310298</v>
      </c>
      <c r="S173" s="24">
        <f t="shared" si="133"/>
        <v>0.36139670108229549</v>
      </c>
      <c r="T173" s="34">
        <f t="shared" si="134"/>
        <v>0.66109201233594073</v>
      </c>
      <c r="U173" s="25">
        <f t="shared" si="135"/>
        <v>0.31151955743990883</v>
      </c>
      <c r="V173" s="26">
        <f t="shared" si="136"/>
        <v>5.4902177224899649E-3</v>
      </c>
      <c r="W173" s="120">
        <f t="shared" si="118"/>
        <v>0.34957245489603189</v>
      </c>
      <c r="Y173" s="6">
        <v>1983</v>
      </c>
      <c r="Z173" s="107">
        <f t="shared" si="137"/>
        <v>1.310298</v>
      </c>
      <c r="AA173" s="24">
        <f t="shared" si="138"/>
        <v>0.35542640310986451</v>
      </c>
      <c r="AB173" s="34">
        <f t="shared" si="139"/>
        <v>0.65820052982531008</v>
      </c>
      <c r="AC173" s="25">
        <f t="shared" si="140"/>
        <v>0.30707112280816934</v>
      </c>
      <c r="AD173" s="26">
        <f t="shared" si="141"/>
        <v>1.073234497583469E-2</v>
      </c>
      <c r="AE173" s="120">
        <f t="shared" si="119"/>
        <v>0.35112940701714074</v>
      </c>
      <c r="AG173" s="6">
        <v>1983</v>
      </c>
      <c r="AH173" s="107">
        <f t="shared" si="142"/>
        <v>1.310298</v>
      </c>
      <c r="AI173" s="24">
        <f t="shared" si="143"/>
        <v>0.25907650392180831</v>
      </c>
      <c r="AJ173" s="34">
        <f t="shared" si="144"/>
        <v>0.621146181294846</v>
      </c>
      <c r="AK173" s="25">
        <f t="shared" si="145"/>
        <v>0.25006443276130169</v>
      </c>
      <c r="AL173" s="26">
        <f t="shared" si="146"/>
        <v>1.7193662057255247E-3</v>
      </c>
      <c r="AM173" s="120">
        <f t="shared" si="120"/>
        <v>0.37108174853354431</v>
      </c>
      <c r="AP173" s="6">
        <v>1999</v>
      </c>
      <c r="AQ173" s="107">
        <f t="shared" si="158"/>
        <v>1.6312500000000001</v>
      </c>
      <c r="AR173" s="24">
        <f t="shared" si="159"/>
        <v>0.39229888547194813</v>
      </c>
      <c r="AS173" s="34">
        <f t="shared" si="160"/>
        <v>0.80828541555901401</v>
      </c>
      <c r="AT173" s="25">
        <f t="shared" si="161"/>
        <v>0.36515063932155994</v>
      </c>
      <c r="AU173" s="26">
        <f t="shared" si="162"/>
        <v>4.860250452018551E-3</v>
      </c>
      <c r="AV173" s="120">
        <f t="shared" si="152"/>
        <v>0.44313477623745406</v>
      </c>
      <c r="AX173" s="6"/>
      <c r="AZ173" s="6">
        <v>1999</v>
      </c>
      <c r="BA173" s="107">
        <f t="shared" si="163"/>
        <v>1.6312500000000001</v>
      </c>
      <c r="BB173" s="107">
        <f t="shared" si="164"/>
        <v>1.6312500000000001</v>
      </c>
      <c r="BC173" s="24">
        <f t="shared" si="165"/>
        <v>0.39229888547194813</v>
      </c>
      <c r="BD173" s="34">
        <f t="shared" si="166"/>
        <v>0.80828541555901401</v>
      </c>
      <c r="BE173" s="25">
        <f t="shared" si="167"/>
        <v>0.36515063932155994</v>
      </c>
      <c r="BF173" s="26">
        <f t="shared" si="168"/>
        <v>4.860250452018551E-3</v>
      </c>
      <c r="BG173" s="16">
        <f t="shared" si="153"/>
        <v>0.44313477623745406</v>
      </c>
      <c r="BH173" s="67">
        <v>1</v>
      </c>
      <c r="BP173" s="107">
        <f t="shared" si="186"/>
        <v>1.6312500000000001</v>
      </c>
      <c r="BQ173" s="24">
        <f t="shared" si="193"/>
        <v>0.39229888547194813</v>
      </c>
      <c r="BR173" s="34">
        <f t="shared" si="187"/>
        <v>0.80828541555901401</v>
      </c>
      <c r="BS173" s="25">
        <f t="shared" si="188"/>
        <v>0.36515063932155994</v>
      </c>
      <c r="BT173" s="26">
        <f t="shared" si="189"/>
        <v>4.860250452018551E-3</v>
      </c>
      <c r="BU173" s="67">
        <v>1</v>
      </c>
      <c r="CC173" s="107">
        <f t="shared" si="169"/>
        <v>1.6312500000000001</v>
      </c>
      <c r="CD173" s="24">
        <f t="shared" si="170"/>
        <v>0.39229888547194813</v>
      </c>
      <c r="CE173" s="34">
        <f t="shared" si="190"/>
        <v>0.80828541555901401</v>
      </c>
      <c r="CF173" s="25">
        <f t="shared" si="191"/>
        <v>0.36515063932155994</v>
      </c>
      <c r="CG173" s="26">
        <f t="shared" si="192"/>
        <v>4.860250452018551E-3</v>
      </c>
      <c r="CH173" s="67">
        <v>1</v>
      </c>
      <c r="CY173" s="67"/>
      <c r="DA173" s="6">
        <v>1999</v>
      </c>
      <c r="DB173" s="107">
        <f t="shared" si="171"/>
        <v>3.6312500000000001</v>
      </c>
      <c r="DC173" s="24">
        <f t="shared" si="172"/>
        <v>0.5332364063794095</v>
      </c>
      <c r="DD173" s="34">
        <f t="shared" si="173"/>
        <v>0.89367845402830348</v>
      </c>
      <c r="DE173" s="25">
        <f t="shared" si="174"/>
        <v>0.49652454465892842</v>
      </c>
      <c r="DF173" s="26">
        <f t="shared" si="175"/>
        <v>9.3132949109283915E-3</v>
      </c>
      <c r="DG173" s="120">
        <f t="shared" si="154"/>
        <v>0.39715390936937506</v>
      </c>
      <c r="DK173" s="6">
        <v>1999</v>
      </c>
      <c r="DL173" s="107">
        <f t="shared" si="176"/>
        <v>3.6312500000000001</v>
      </c>
      <c r="DM173" s="24">
        <f t="shared" si="177"/>
        <v>0.5332364063794095</v>
      </c>
      <c r="DN173" s="34">
        <f t="shared" si="178"/>
        <v>0.89367845402830348</v>
      </c>
      <c r="DO173" s="25">
        <f t="shared" si="179"/>
        <v>0.49652454465892842</v>
      </c>
      <c r="DP173" s="26">
        <f t="shared" si="180"/>
        <v>9.3132949109283915E-3</v>
      </c>
      <c r="DQ173" s="110">
        <f t="shared" si="155"/>
        <v>0.39715390936937506</v>
      </c>
      <c r="DR173" s="67">
        <v>1</v>
      </c>
      <c r="DT173" s="6">
        <v>1999</v>
      </c>
      <c r="DU173" s="107">
        <f t="shared" si="181"/>
        <v>1.6312500000000001</v>
      </c>
      <c r="DV173" s="24">
        <f t="shared" si="182"/>
        <v>0.38956118519044952</v>
      </c>
      <c r="DW173" s="34">
        <f t="shared" si="183"/>
        <v>0.80683271552906444</v>
      </c>
      <c r="DX173" s="25">
        <f t="shared" si="184"/>
        <v>0.36291571619856061</v>
      </c>
      <c r="DY173" s="26">
        <f t="shared" si="185"/>
        <v>9.6953184279317869E-3</v>
      </c>
      <c r="DZ173" s="110">
        <f t="shared" si="156"/>
        <v>0.44391699933050383</v>
      </c>
      <c r="EC173" s="6">
        <v>1999</v>
      </c>
      <c r="ED173" s="107">
        <f>EI$128*(EC173-EC$144)</f>
        <v>1.6312500000000001</v>
      </c>
      <c r="EE173" s="24">
        <f>EG172+((ED173-EG172)*EI$130)</f>
        <v>0.38956118519044952</v>
      </c>
      <c r="EF173" s="34">
        <f>EG173+(ED173-EG173)*EI$133</f>
        <v>0.80683271552906444</v>
      </c>
      <c r="EG173" s="25">
        <f>EE173-((EH173-EH172)*EI$132/EI$131)</f>
        <v>0.36291571619856061</v>
      </c>
      <c r="EH173" s="26">
        <f>EH172+(EE173-EH172)*EJ173*EI$129*EI$131/EI$132</f>
        <v>9.6953184279317869E-3</v>
      </c>
      <c r="EI173" s="110">
        <f t="shared" si="157"/>
        <v>0.44391699933050383</v>
      </c>
      <c r="EJ173" s="67">
        <v>1</v>
      </c>
      <c r="EK173" s="6"/>
      <c r="EL173" s="23"/>
      <c r="EM173" s="24"/>
      <c r="EN173" s="34"/>
      <c r="EO173" s="25"/>
      <c r="EP173" s="26"/>
      <c r="EQ173" s="16"/>
      <c r="ES173" s="6"/>
      <c r="ET173" s="23"/>
    </row>
    <row r="174" spans="1:150" x14ac:dyDescent="0.35">
      <c r="A174" s="14">
        <v>1984</v>
      </c>
      <c r="B174" s="107">
        <f t="shared" si="121"/>
        <v>1.350004</v>
      </c>
      <c r="C174" s="24">
        <f t="shared" si="194"/>
        <v>0.31778207552622334</v>
      </c>
      <c r="D174" s="34">
        <f t="shared" si="195"/>
        <v>0.66479717246743153</v>
      </c>
      <c r="E174" s="25">
        <f t="shared" si="196"/>
        <v>0.29583964994989487</v>
      </c>
      <c r="F174" s="26">
        <f t="shared" si="125"/>
        <v>4.6368591750184434E-3</v>
      </c>
      <c r="G174" s="120">
        <f t="shared" si="197"/>
        <v>0.36895752251753666</v>
      </c>
      <c r="I174" s="14">
        <v>1984</v>
      </c>
      <c r="J174" s="107">
        <f t="shared" si="127"/>
        <v>1.350004</v>
      </c>
      <c r="K174" s="24">
        <f t="shared" si="198"/>
        <v>0.26988146551182041</v>
      </c>
      <c r="L174" s="34">
        <f t="shared" si="199"/>
        <v>0.64186313597815525</v>
      </c>
      <c r="M174" s="25">
        <f t="shared" si="200"/>
        <v>0.26055651688946957</v>
      </c>
      <c r="N174" s="26">
        <f t="shared" si="201"/>
        <v>3.7286252108577949E-3</v>
      </c>
      <c r="O174" s="120">
        <f t="shared" si="202"/>
        <v>0.38130661908868568</v>
      </c>
      <c r="Q174" s="14">
        <v>1984</v>
      </c>
      <c r="R174" s="107">
        <f t="shared" si="132"/>
        <v>1.350004</v>
      </c>
      <c r="S174" s="24">
        <f t="shared" si="133"/>
        <v>0.37405709057087755</v>
      </c>
      <c r="T174" s="34">
        <f t="shared" si="134"/>
        <v>0.68209892344186707</v>
      </c>
      <c r="U174" s="25">
        <f t="shared" si="135"/>
        <v>0.32245772837210324</v>
      </c>
      <c r="V174" s="26">
        <f t="shared" si="136"/>
        <v>5.8614361555746723E-3</v>
      </c>
      <c r="W174" s="120">
        <f t="shared" si="118"/>
        <v>0.35964119506976383</v>
      </c>
      <c r="Y174" s="14">
        <v>1984</v>
      </c>
      <c r="Z174" s="107">
        <f t="shared" si="137"/>
        <v>1.350004</v>
      </c>
      <c r="AA174" s="24">
        <f t="shared" si="138"/>
        <v>0.36800969082248802</v>
      </c>
      <c r="AB174" s="34">
        <f t="shared" si="139"/>
        <v>0.67919546056257185</v>
      </c>
      <c r="AC174" s="25">
        <f t="shared" si="140"/>
        <v>0.31799086240395658</v>
      </c>
      <c r="AD174" s="26">
        <f t="shared" si="141"/>
        <v>1.1457255532625001E-2</v>
      </c>
      <c r="AE174" s="120">
        <f t="shared" si="119"/>
        <v>0.36120459815861528</v>
      </c>
      <c r="AG174" s="14">
        <v>1984</v>
      </c>
      <c r="AH174" s="107">
        <f t="shared" si="142"/>
        <v>1.350004</v>
      </c>
      <c r="AI174" s="24">
        <f t="shared" si="143"/>
        <v>0.2711436746278641</v>
      </c>
      <c r="AJ174" s="34">
        <f t="shared" si="144"/>
        <v>0.64261538549150798</v>
      </c>
      <c r="AK174" s="25">
        <f t="shared" si="145"/>
        <v>0.26171382383308928</v>
      </c>
      <c r="AL174" s="26">
        <f t="shared" si="146"/>
        <v>1.8560307099976239E-3</v>
      </c>
      <c r="AM174" s="120">
        <f t="shared" si="120"/>
        <v>0.38090156165841871</v>
      </c>
      <c r="AP174" s="14">
        <v>2000</v>
      </c>
      <c r="AQ174" s="107">
        <f t="shared" si="158"/>
        <v>1.6875</v>
      </c>
      <c r="AR174" s="24">
        <f t="shared" si="159"/>
        <v>0.41069235130332543</v>
      </c>
      <c r="AS174" s="34">
        <f t="shared" si="160"/>
        <v>0.8391096677584271</v>
      </c>
      <c r="AT174" s="25">
        <f t="shared" si="161"/>
        <v>0.38228410424373394</v>
      </c>
      <c r="AU174" s="26">
        <f t="shared" si="162"/>
        <v>5.2719641775198769E-3</v>
      </c>
      <c r="AV174" s="120">
        <f t="shared" si="152"/>
        <v>0.45682556351469317</v>
      </c>
      <c r="AX174" s="14"/>
      <c r="AZ174" s="14">
        <v>2000</v>
      </c>
      <c r="BA174" s="107">
        <f t="shared" si="163"/>
        <v>1.6875</v>
      </c>
      <c r="BB174" s="107">
        <f t="shared" si="164"/>
        <v>1.6875</v>
      </c>
      <c r="BC174" s="24">
        <f t="shared" si="165"/>
        <v>0.41069235130332543</v>
      </c>
      <c r="BD174" s="34">
        <f t="shared" si="166"/>
        <v>0.8391096677584271</v>
      </c>
      <c r="BE174" s="25">
        <f t="shared" si="167"/>
        <v>0.38228410424373394</v>
      </c>
      <c r="BF174" s="26">
        <f t="shared" si="168"/>
        <v>5.2719641775198769E-3</v>
      </c>
      <c r="BG174" s="16">
        <f t="shared" si="153"/>
        <v>0.45682556351469317</v>
      </c>
      <c r="BH174" s="67">
        <v>1</v>
      </c>
      <c r="BP174" s="107">
        <f t="shared" si="186"/>
        <v>1.6875</v>
      </c>
      <c r="BQ174" s="24">
        <f t="shared" si="193"/>
        <v>0.41069235130332543</v>
      </c>
      <c r="BR174" s="34">
        <f t="shared" si="187"/>
        <v>0.8391096677584271</v>
      </c>
      <c r="BS174" s="25">
        <f t="shared" si="188"/>
        <v>0.38228410424373394</v>
      </c>
      <c r="BT174" s="26">
        <f t="shared" si="189"/>
        <v>5.2719641775198769E-3</v>
      </c>
      <c r="BU174" s="67">
        <v>1</v>
      </c>
      <c r="CC174" s="107">
        <f t="shared" si="169"/>
        <v>1.6875</v>
      </c>
      <c r="CD174" s="24">
        <f t="shared" si="170"/>
        <v>0.41069235130332543</v>
      </c>
      <c r="CE174" s="34">
        <f t="shared" si="190"/>
        <v>0.8391096677584271</v>
      </c>
      <c r="CF174" s="25">
        <f t="shared" si="191"/>
        <v>0.38228410424373394</v>
      </c>
      <c r="CG174" s="26">
        <f t="shared" si="192"/>
        <v>5.2719641775198769E-3</v>
      </c>
      <c r="CH174" s="67">
        <v>1</v>
      </c>
      <c r="CY174" s="67"/>
      <c r="DA174" s="14">
        <v>2000</v>
      </c>
      <c r="DB174" s="107">
        <f t="shared" si="171"/>
        <v>3.6875</v>
      </c>
      <c r="DC174" s="24">
        <f t="shared" si="172"/>
        <v>0.5454262435120304</v>
      </c>
      <c r="DD174" s="34">
        <f t="shared" si="173"/>
        <v>0.92075891912146957</v>
      </c>
      <c r="DE174" s="25">
        <f t="shared" si="174"/>
        <v>0.50789833710995325</v>
      </c>
      <c r="DF174" s="26">
        <f t="shared" si="175"/>
        <v>9.8571776124077703E-3</v>
      </c>
      <c r="DG174" s="120">
        <f t="shared" si="154"/>
        <v>0.41286058201151632</v>
      </c>
      <c r="DK174" s="14">
        <v>2000</v>
      </c>
      <c r="DL174" s="107">
        <f t="shared" si="176"/>
        <v>3.6875</v>
      </c>
      <c r="DM174" s="24">
        <f t="shared" si="177"/>
        <v>0.5454262435120304</v>
      </c>
      <c r="DN174" s="34">
        <f t="shared" si="178"/>
        <v>0.92075891912146957</v>
      </c>
      <c r="DO174" s="25">
        <f t="shared" si="179"/>
        <v>0.50789833710995325</v>
      </c>
      <c r="DP174" s="26">
        <f t="shared" si="180"/>
        <v>9.8571776124077703E-3</v>
      </c>
      <c r="DQ174" s="110">
        <f t="shared" si="155"/>
        <v>0.41286058201151632</v>
      </c>
      <c r="DR174" s="67">
        <v>1</v>
      </c>
      <c r="DT174" s="14">
        <v>2000</v>
      </c>
      <c r="DU174" s="107">
        <f t="shared" si="181"/>
        <v>1.6875</v>
      </c>
      <c r="DV174" s="24">
        <f t="shared" si="182"/>
        <v>0.40793833600497154</v>
      </c>
      <c r="DW174" s="34">
        <f t="shared" si="183"/>
        <v>0.83766486110347604</v>
      </c>
      <c r="DX174" s="25">
        <f t="shared" si="184"/>
        <v>0.38006132477457871</v>
      </c>
      <c r="DY174" s="26">
        <f t="shared" si="185"/>
        <v>1.051523052294334E-2</v>
      </c>
      <c r="DZ174" s="110">
        <f t="shared" si="156"/>
        <v>0.45760353632889733</v>
      </c>
      <c r="EC174" s="14">
        <v>2000</v>
      </c>
      <c r="ED174" s="107">
        <f>EI$128*(EC174-EC$144)</f>
        <v>1.6875</v>
      </c>
      <c r="EE174" s="24">
        <f>EG173+((ED174-EG173)*EI$130)</f>
        <v>0.40793833600497154</v>
      </c>
      <c r="EF174" s="34">
        <f>EG174+(ED174-EG174)*EI$133</f>
        <v>0.83766486110347604</v>
      </c>
      <c r="EG174" s="25">
        <f>EE174-((EH174-EH173)*EI$132/EI$131)</f>
        <v>0.38006132477457871</v>
      </c>
      <c r="EH174" s="26">
        <f>EH173+(EE174-EH173)*EJ174*EI$129*EI$131/EI$132</f>
        <v>1.051523052294334E-2</v>
      </c>
      <c r="EI174" s="110">
        <f t="shared" si="157"/>
        <v>0.45760353632889733</v>
      </c>
      <c r="EJ174" s="67">
        <v>1</v>
      </c>
      <c r="EK174" s="14"/>
      <c r="EL174" s="23"/>
      <c r="EM174" s="24"/>
      <c r="EN174" s="34"/>
      <c r="EO174" s="25"/>
      <c r="EP174" s="26"/>
      <c r="EQ174" s="16"/>
      <c r="ES174" s="14"/>
      <c r="ET174" s="23"/>
    </row>
    <row r="175" spans="1:150" x14ac:dyDescent="0.35">
      <c r="A175" s="6">
        <v>1985</v>
      </c>
      <c r="B175" s="107">
        <f t="shared" si="121"/>
        <v>1.38971</v>
      </c>
      <c r="C175" s="24">
        <f t="shared" si="194"/>
        <v>0.33015983218271694</v>
      </c>
      <c r="D175" s="34">
        <f t="shared" si="195"/>
        <v>0.68619109564691572</v>
      </c>
      <c r="E175" s="25">
        <f t="shared" si="196"/>
        <v>0.30737322407217804</v>
      </c>
      <c r="F175" s="26">
        <f t="shared" si="125"/>
        <v>4.96709987227263E-3</v>
      </c>
      <c r="G175" s="120">
        <f t="shared" si="197"/>
        <v>0.37881787157473767</v>
      </c>
      <c r="I175" s="6">
        <v>1985</v>
      </c>
      <c r="J175" s="107">
        <f t="shared" si="127"/>
        <v>1.38971</v>
      </c>
      <c r="K175" s="24">
        <f t="shared" si="198"/>
        <v>0.28204092021261362</v>
      </c>
      <c r="L175" s="34">
        <f t="shared" si="199"/>
        <v>0.66339349342690879</v>
      </c>
      <c r="M175" s="25">
        <f t="shared" si="200"/>
        <v>0.27229998988755216</v>
      </c>
      <c r="N175" s="26">
        <f t="shared" si="201"/>
        <v>4.0151231615948961E-3</v>
      </c>
      <c r="O175" s="120">
        <f t="shared" si="202"/>
        <v>0.39109350353935662</v>
      </c>
      <c r="Q175" s="6">
        <v>1985</v>
      </c>
      <c r="R175" s="107">
        <f t="shared" si="132"/>
        <v>1.38971</v>
      </c>
      <c r="S175" s="24">
        <f t="shared" si="133"/>
        <v>0.38672766016953519</v>
      </c>
      <c r="T175" s="34">
        <f t="shared" si="134"/>
        <v>0.7031126527249274</v>
      </c>
      <c r="U175" s="25">
        <f t="shared" si="135"/>
        <v>0.33340638880758067</v>
      </c>
      <c r="V175" s="26">
        <f t="shared" si="136"/>
        <v>6.245042424365712E-3</v>
      </c>
      <c r="W175" s="120">
        <f t="shared" si="118"/>
        <v>0.36970626391734673</v>
      </c>
      <c r="Y175" s="6">
        <v>1985</v>
      </c>
      <c r="Z175" s="107">
        <f t="shared" si="137"/>
        <v>1.38971</v>
      </c>
      <c r="AA175" s="24">
        <f t="shared" si="138"/>
        <v>0.38061141161369338</v>
      </c>
      <c r="AB175" s="34">
        <f t="shared" si="139"/>
        <v>0.70020288934552344</v>
      </c>
      <c r="AC175" s="25">
        <f t="shared" si="140"/>
        <v>0.32892982976234381</v>
      </c>
      <c r="AD175" s="26">
        <f t="shared" si="141"/>
        <v>1.2206263965253256E-2</v>
      </c>
      <c r="AE175" s="120">
        <f t="shared" si="119"/>
        <v>0.37127305958317963</v>
      </c>
      <c r="AG175" s="6">
        <v>1985</v>
      </c>
      <c r="AH175" s="107">
        <f t="shared" si="142"/>
        <v>1.38971</v>
      </c>
      <c r="AI175" s="24">
        <f t="shared" si="143"/>
        <v>0.28333074255315194</v>
      </c>
      <c r="AJ175" s="34">
        <f t="shared" si="144"/>
        <v>0.66415993296511699</v>
      </c>
      <c r="AK175" s="25">
        <f t="shared" si="145"/>
        <v>0.27347912763864152</v>
      </c>
      <c r="AL175" s="26">
        <f t="shared" si="146"/>
        <v>1.9988077377441514E-3</v>
      </c>
      <c r="AM175" s="120">
        <f t="shared" si="120"/>
        <v>0.39068080532647548</v>
      </c>
      <c r="AP175" s="6">
        <v>2001</v>
      </c>
      <c r="AQ175" s="107">
        <f t="shared" si="158"/>
        <v>1.7437500000000001</v>
      </c>
      <c r="AR175" s="24">
        <f t="shared" si="159"/>
        <v>0.42917298969357975</v>
      </c>
      <c r="AS175" s="34">
        <f t="shared" si="160"/>
        <v>0.86998744663984606</v>
      </c>
      <c r="AT175" s="25">
        <f t="shared" si="161"/>
        <v>0.39949991790745554</v>
      </c>
      <c r="AU175" s="26">
        <f t="shared" si="162"/>
        <v>5.7020086961593582E-3</v>
      </c>
      <c r="AV175" s="120">
        <f t="shared" si="152"/>
        <v>0.47048752873239053</v>
      </c>
      <c r="AX175" s="6"/>
      <c r="AZ175" s="6">
        <v>2001</v>
      </c>
      <c r="BA175" s="107">
        <f t="shared" si="163"/>
        <v>1.7437500000000001</v>
      </c>
      <c r="BB175" s="107">
        <f t="shared" si="164"/>
        <v>1.7437500000000001</v>
      </c>
      <c r="BC175" s="24">
        <f t="shared" si="165"/>
        <v>0.42917298969357975</v>
      </c>
      <c r="BD175" s="34">
        <f t="shared" si="166"/>
        <v>0.86998744663984606</v>
      </c>
      <c r="BE175" s="25">
        <f t="shared" si="167"/>
        <v>0.39949991790745554</v>
      </c>
      <c r="BF175" s="26">
        <f t="shared" si="168"/>
        <v>5.7020086961593582E-3</v>
      </c>
      <c r="BG175" s="16">
        <f t="shared" si="153"/>
        <v>0.47048752873239053</v>
      </c>
      <c r="BH175" s="67">
        <v>1</v>
      </c>
      <c r="BP175" s="107">
        <f t="shared" si="186"/>
        <v>1.7437500000000001</v>
      </c>
      <c r="BQ175" s="24">
        <f t="shared" si="193"/>
        <v>0.42917298969357975</v>
      </c>
      <c r="BR175" s="34">
        <f t="shared" si="187"/>
        <v>0.86998744663984606</v>
      </c>
      <c r="BS175" s="25">
        <f t="shared" si="188"/>
        <v>0.39949991790745554</v>
      </c>
      <c r="BT175" s="26">
        <f t="shared" si="189"/>
        <v>5.7020086961593582E-3</v>
      </c>
      <c r="BU175" s="67">
        <v>1</v>
      </c>
      <c r="CC175" s="107">
        <f t="shared" si="169"/>
        <v>1.7437500000000001</v>
      </c>
      <c r="CD175" s="24">
        <f t="shared" si="170"/>
        <v>0.42917298969357975</v>
      </c>
      <c r="CE175" s="34">
        <f t="shared" si="190"/>
        <v>0.86998744663984606</v>
      </c>
      <c r="CF175" s="25">
        <f t="shared" si="191"/>
        <v>0.39949991790745554</v>
      </c>
      <c r="CG175" s="26">
        <f t="shared" si="192"/>
        <v>5.7020086961593582E-3</v>
      </c>
      <c r="CH175" s="67">
        <v>1</v>
      </c>
      <c r="CY175" s="67"/>
      <c r="DA175" s="6">
        <v>2001</v>
      </c>
      <c r="DB175" s="107">
        <f t="shared" si="171"/>
        <v>3.7437500000000004</v>
      </c>
      <c r="DC175" s="24">
        <f t="shared" si="172"/>
        <v>0.55748776384374321</v>
      </c>
      <c r="DD175" s="34">
        <f t="shared" si="173"/>
        <v>0.94776235482490745</v>
      </c>
      <c r="DE175" s="25">
        <f t="shared" si="174"/>
        <v>0.51915362280754973</v>
      </c>
      <c r="DF175" s="26">
        <f t="shared" si="175"/>
        <v>1.0412744873801878E-2</v>
      </c>
      <c r="DG175" s="120">
        <f t="shared" si="154"/>
        <v>0.42860873201735772</v>
      </c>
      <c r="DK175" s="6">
        <v>2001</v>
      </c>
      <c r="DL175" s="107">
        <f t="shared" si="176"/>
        <v>3.7437500000000004</v>
      </c>
      <c r="DM175" s="24">
        <f t="shared" si="177"/>
        <v>0.55748776384374321</v>
      </c>
      <c r="DN175" s="34">
        <f t="shared" si="178"/>
        <v>0.94776235482490745</v>
      </c>
      <c r="DO175" s="25">
        <f t="shared" si="179"/>
        <v>0.51915362280754973</v>
      </c>
      <c r="DP175" s="26">
        <f t="shared" si="180"/>
        <v>1.0412744873801878E-2</v>
      </c>
      <c r="DQ175" s="110">
        <f t="shared" si="155"/>
        <v>0.42860873201735772</v>
      </c>
      <c r="DR175" s="67">
        <v>1</v>
      </c>
      <c r="DT175" s="6">
        <v>2001</v>
      </c>
      <c r="DU175" s="107">
        <f t="shared" si="181"/>
        <v>1.7437500000000001</v>
      </c>
      <c r="DV175" s="24">
        <f t="shared" si="182"/>
        <v>0.42641310284549078</v>
      </c>
      <c r="DW175" s="34">
        <f t="shared" si="183"/>
        <v>0.86855766365889309</v>
      </c>
      <c r="DX175" s="25">
        <f t="shared" si="184"/>
        <v>0.39730025178291245</v>
      </c>
      <c r="DY175" s="26">
        <f t="shared" si="185"/>
        <v>1.1371490848313291E-2</v>
      </c>
      <c r="DZ175" s="110">
        <f t="shared" si="156"/>
        <v>0.47125741187598064</v>
      </c>
      <c r="EC175" s="6">
        <v>2001</v>
      </c>
      <c r="ED175" s="107">
        <f>EI$128*(EC175-EC$144)</f>
        <v>1.7437500000000001</v>
      </c>
      <c r="EE175" s="24">
        <f>EG174+((ED175-EG174)*EI$130)</f>
        <v>0.42641310284549078</v>
      </c>
      <c r="EF175" s="34">
        <f>EG175+(ED175-EG175)*EI$133</f>
        <v>0.86855766365889309</v>
      </c>
      <c r="EG175" s="25">
        <f>EE175-((EH175-EH174)*EI$132/EI$131)</f>
        <v>0.39730025178291245</v>
      </c>
      <c r="EH175" s="26">
        <f>EH174+(EE175-EH174)*EJ175*EI$129*EI$131/EI$132</f>
        <v>1.1371490848313291E-2</v>
      </c>
      <c r="EI175" s="110">
        <f t="shared" si="157"/>
        <v>0.47125741187598064</v>
      </c>
      <c r="EJ175" s="67">
        <v>1</v>
      </c>
      <c r="EK175" s="6"/>
      <c r="EL175" s="23"/>
      <c r="EM175" s="24"/>
      <c r="EN175" s="34"/>
      <c r="EO175" s="25"/>
      <c r="EP175" s="26"/>
      <c r="EQ175" s="16"/>
      <c r="ES175" s="6"/>
      <c r="ET175" s="23"/>
    </row>
    <row r="176" spans="1:150" x14ac:dyDescent="0.35">
      <c r="A176" s="14">
        <v>1986</v>
      </c>
      <c r="B176" s="107">
        <f t="shared" si="121"/>
        <v>1.429416</v>
      </c>
      <c r="C176" s="24">
        <f t="shared" si="194"/>
        <v>0.34257731616691345</v>
      </c>
      <c r="D176" s="34">
        <f t="shared" si="195"/>
        <v>0.70760959066708762</v>
      </c>
      <c r="E176" s="25">
        <f t="shared" si="196"/>
        <v>0.31894460102628858</v>
      </c>
      <c r="F176" s="26">
        <f t="shared" si="125"/>
        <v>5.3096029902527002E-3</v>
      </c>
      <c r="G176" s="120">
        <f t="shared" si="197"/>
        <v>0.38866498964079904</v>
      </c>
      <c r="I176" s="14">
        <v>1986</v>
      </c>
      <c r="J176" s="107">
        <f t="shared" si="127"/>
        <v>1.429416</v>
      </c>
      <c r="K176" s="24">
        <f t="shared" si="198"/>
        <v>0.29431643621196169</v>
      </c>
      <c r="L176" s="34">
        <f t="shared" si="199"/>
        <v>0.68499692866587925</v>
      </c>
      <c r="M176" s="25">
        <f t="shared" si="200"/>
        <v>0.28415589025519883</v>
      </c>
      <c r="N176" s="26">
        <f t="shared" si="201"/>
        <v>4.3139627485585088E-3</v>
      </c>
      <c r="O176" s="120">
        <f t="shared" si="202"/>
        <v>0.40084103841068042</v>
      </c>
      <c r="Q176" s="14">
        <v>1986</v>
      </c>
      <c r="R176" s="107">
        <f t="shared" si="132"/>
        <v>1.429416</v>
      </c>
      <c r="S176" s="24">
        <f t="shared" si="133"/>
        <v>0.39940808759358815</v>
      </c>
      <c r="T176" s="34">
        <f t="shared" si="134"/>
        <v>0.72413301982543299</v>
      </c>
      <c r="U176" s="25">
        <f t="shared" si="135"/>
        <v>0.34436526126989697</v>
      </c>
      <c r="V176" s="26">
        <f t="shared" si="136"/>
        <v>6.64103398065126E-3</v>
      </c>
      <c r="W176" s="120">
        <f t="shared" si="118"/>
        <v>0.37976775855553602</v>
      </c>
      <c r="Y176" s="14">
        <v>1986</v>
      </c>
      <c r="Z176" s="107">
        <f t="shared" si="137"/>
        <v>1.429416</v>
      </c>
      <c r="AA176" s="24">
        <f t="shared" si="138"/>
        <v>0.39323123668933008</v>
      </c>
      <c r="AB176" s="34">
        <f t="shared" si="139"/>
        <v>0.72122263133017361</v>
      </c>
      <c r="AC176" s="25">
        <f t="shared" si="140"/>
        <v>0.33988774050795934</v>
      </c>
      <c r="AD176" s="26">
        <f t="shared" si="141"/>
        <v>1.2979358112809354E-2</v>
      </c>
      <c r="AE176" s="120">
        <f t="shared" si="119"/>
        <v>0.38133489082221428</v>
      </c>
      <c r="AG176" s="14">
        <v>1986</v>
      </c>
      <c r="AH176" s="107">
        <f t="shared" si="142"/>
        <v>1.429416</v>
      </c>
      <c r="AI176" s="24">
        <f t="shared" si="143"/>
        <v>0.29563150186057457</v>
      </c>
      <c r="AJ176" s="34">
        <f t="shared" si="144"/>
        <v>0.68577593241807899</v>
      </c>
      <c r="AK176" s="25">
        <f t="shared" si="145"/>
        <v>0.28535435756627553</v>
      </c>
      <c r="AL176" s="26">
        <f t="shared" si="146"/>
        <v>2.1477518579513842E-3</v>
      </c>
      <c r="AM176" s="120">
        <f t="shared" si="120"/>
        <v>0.40042157485180346</v>
      </c>
      <c r="AP176" s="14">
        <v>2002</v>
      </c>
      <c r="AQ176" s="107">
        <f t="shared" si="158"/>
        <v>1.8</v>
      </c>
      <c r="AR176" s="24">
        <f t="shared" si="159"/>
        <v>0.44773314073472276</v>
      </c>
      <c r="AS176" s="34">
        <f t="shared" si="160"/>
        <v>0.90091412496981516</v>
      </c>
      <c r="AT176" s="25">
        <f t="shared" si="161"/>
        <v>0.41679096149202327</v>
      </c>
      <c r="AU176" s="26">
        <f t="shared" si="162"/>
        <v>6.150446076488336E-3</v>
      </c>
      <c r="AV176" s="120">
        <f t="shared" si="152"/>
        <v>0.48412316347779188</v>
      </c>
      <c r="AX176" s="14"/>
      <c r="AZ176" s="14">
        <v>2002</v>
      </c>
      <c r="BA176" s="107">
        <f t="shared" si="163"/>
        <v>1.8</v>
      </c>
      <c r="BB176" s="107">
        <f t="shared" si="164"/>
        <v>1.8</v>
      </c>
      <c r="BC176" s="24">
        <f t="shared" si="165"/>
        <v>0.44773314073472276</v>
      </c>
      <c r="BD176" s="34">
        <f t="shared" si="166"/>
        <v>0.90091412496981516</v>
      </c>
      <c r="BE176" s="25">
        <f t="shared" si="167"/>
        <v>0.41679096149202327</v>
      </c>
      <c r="BF176" s="26">
        <f t="shared" si="168"/>
        <v>6.150446076488336E-3</v>
      </c>
      <c r="BG176" s="16">
        <f t="shared" si="153"/>
        <v>0.48412316347779188</v>
      </c>
      <c r="BH176" s="67">
        <v>1</v>
      </c>
      <c r="BP176" s="107">
        <f t="shared" si="186"/>
        <v>1.8</v>
      </c>
      <c r="BQ176" s="24">
        <f t="shared" si="193"/>
        <v>0.44773314073472276</v>
      </c>
      <c r="BR176" s="34">
        <f t="shared" si="187"/>
        <v>0.90091412496981516</v>
      </c>
      <c r="BS176" s="25">
        <f t="shared" si="188"/>
        <v>0.41679096149202327</v>
      </c>
      <c r="BT176" s="26">
        <f t="shared" si="189"/>
        <v>6.150446076488336E-3</v>
      </c>
      <c r="BU176" s="67">
        <v>1</v>
      </c>
      <c r="CC176" s="107">
        <f t="shared" si="169"/>
        <v>1.8</v>
      </c>
      <c r="CD176" s="24">
        <f t="shared" si="170"/>
        <v>0.44773314073472276</v>
      </c>
      <c r="CE176" s="34">
        <f t="shared" si="190"/>
        <v>0.90091412496981516</v>
      </c>
      <c r="CF176" s="25">
        <f t="shared" si="191"/>
        <v>0.41679096149202327</v>
      </c>
      <c r="CG176" s="26">
        <f t="shared" si="192"/>
        <v>6.150446076488336E-3</v>
      </c>
      <c r="CH176" s="67">
        <v>1</v>
      </c>
      <c r="CY176" s="67"/>
      <c r="DA176" s="14">
        <v>2002</v>
      </c>
      <c r="DB176" s="107">
        <f t="shared" si="171"/>
        <v>3.8</v>
      </c>
      <c r="DC176" s="24">
        <f t="shared" si="172"/>
        <v>0.569432593538024</v>
      </c>
      <c r="DD176" s="34">
        <f t="shared" si="173"/>
        <v>0.97469578268549339</v>
      </c>
      <c r="DE176" s="25">
        <f t="shared" si="174"/>
        <v>0.53030120413152837</v>
      </c>
      <c r="DF176" s="26">
        <f t="shared" si="175"/>
        <v>1.0979866459403263E-2</v>
      </c>
      <c r="DG176" s="120">
        <f t="shared" si="154"/>
        <v>0.44439457855396503</v>
      </c>
      <c r="DK176" s="14">
        <v>2002</v>
      </c>
      <c r="DL176" s="107">
        <f t="shared" si="176"/>
        <v>3.8</v>
      </c>
      <c r="DM176" s="24">
        <f t="shared" si="177"/>
        <v>0.569432593538024</v>
      </c>
      <c r="DN176" s="34">
        <f t="shared" si="178"/>
        <v>0.97469578268549339</v>
      </c>
      <c r="DO176" s="25">
        <f t="shared" si="179"/>
        <v>0.53030120413152837</v>
      </c>
      <c r="DP176" s="26">
        <f t="shared" si="180"/>
        <v>1.0979866459403263E-2</v>
      </c>
      <c r="DQ176" s="110">
        <f t="shared" si="155"/>
        <v>0.44439457855396503</v>
      </c>
      <c r="DR176" s="67">
        <v>1</v>
      </c>
      <c r="DT176" s="14">
        <v>2002</v>
      </c>
      <c r="DU176" s="107">
        <f t="shared" si="181"/>
        <v>1.8</v>
      </c>
      <c r="DV176" s="24">
        <f t="shared" si="182"/>
        <v>0.44497801622481126</v>
      </c>
      <c r="DW176" s="34">
        <f t="shared" si="183"/>
        <v>0.89950661364149664</v>
      </c>
      <c r="DX176" s="25">
        <f t="shared" si="184"/>
        <v>0.41462555944845642</v>
      </c>
      <c r="DY176" s="26">
        <f t="shared" si="185"/>
        <v>1.2264210165264904E-2</v>
      </c>
      <c r="DZ176" s="110">
        <f t="shared" si="156"/>
        <v>0.48488105419304023</v>
      </c>
      <c r="EC176" s="14">
        <v>2002</v>
      </c>
      <c r="ED176" s="107">
        <f>EI$128*(EC176-EC$144)</f>
        <v>1.8</v>
      </c>
      <c r="EE176" s="24">
        <f>EG175+((ED176-EG175)*EI$130)</f>
        <v>0.44497801622481126</v>
      </c>
      <c r="EF176" s="34">
        <f>EG176+(ED176-EG176)*EI$133</f>
        <v>0.89950661364149664</v>
      </c>
      <c r="EG176" s="25">
        <f>EE176-((EH176-EH175)*EI$132/EI$131)</f>
        <v>0.41462555944845642</v>
      </c>
      <c r="EH176" s="26">
        <f>EH175+(EE176-EH175)*EJ176*EI$129*EI$131/EI$132</f>
        <v>1.2264210165264904E-2</v>
      </c>
      <c r="EI176" s="110">
        <f t="shared" si="157"/>
        <v>0.48488105419304023</v>
      </c>
      <c r="EJ176" s="67">
        <v>1</v>
      </c>
      <c r="EK176" s="14"/>
      <c r="EL176" s="23"/>
      <c r="EM176" s="24"/>
      <c r="EN176" s="34"/>
      <c r="EO176" s="25"/>
      <c r="EP176" s="26"/>
      <c r="EQ176" s="16"/>
      <c r="ES176" s="14"/>
      <c r="ET176" s="23"/>
    </row>
    <row r="177" spans="1:150" x14ac:dyDescent="0.35">
      <c r="A177" s="6">
        <v>1987</v>
      </c>
      <c r="B177" s="107">
        <f t="shared" si="121"/>
        <v>1.469122</v>
      </c>
      <c r="C177" s="24">
        <f t="shared" si="194"/>
        <v>0.35503141691908879</v>
      </c>
      <c r="D177" s="34">
        <f t="shared" si="195"/>
        <v>0.72905077846364563</v>
      </c>
      <c r="E177" s="25">
        <f t="shared" si="196"/>
        <v>0.33055088994407028</v>
      </c>
      <c r="F177" s="26">
        <f t="shared" si="125"/>
        <v>5.6643932362674615E-3</v>
      </c>
      <c r="G177" s="120">
        <f t="shared" si="197"/>
        <v>0.39849988851957535</v>
      </c>
      <c r="I177" s="6">
        <v>1987</v>
      </c>
      <c r="J177" s="107">
        <f t="shared" si="127"/>
        <v>1.469122</v>
      </c>
      <c r="K177" s="24">
        <f t="shared" si="198"/>
        <v>0.30670224042531313</v>
      </c>
      <c r="L177" s="34">
        <f t="shared" si="199"/>
        <v>0.70666982295930736</v>
      </c>
      <c r="M177" s="25">
        <f t="shared" si="200"/>
        <v>0.29611865070662674</v>
      </c>
      <c r="N177" s="26">
        <f t="shared" si="201"/>
        <v>4.6252447991081093E-3</v>
      </c>
      <c r="O177" s="120">
        <f t="shared" si="202"/>
        <v>0.41055117225268062</v>
      </c>
      <c r="Q177" s="6">
        <v>1987</v>
      </c>
      <c r="R177" s="107">
        <f t="shared" si="132"/>
        <v>1.469122</v>
      </c>
      <c r="S177" s="24">
        <f t="shared" si="133"/>
        <v>0.41209811207622377</v>
      </c>
      <c r="T177" s="34">
        <f t="shared" si="134"/>
        <v>0.74515987874284839</v>
      </c>
      <c r="U177" s="25">
        <f t="shared" si="135"/>
        <v>0.35533412114284368</v>
      </c>
      <c r="V177" s="26">
        <f t="shared" si="136"/>
        <v>7.0494080161432032E-3</v>
      </c>
      <c r="W177" s="120">
        <f t="shared" si="118"/>
        <v>0.38982575760000471</v>
      </c>
      <c r="Y177" s="6">
        <v>1987</v>
      </c>
      <c r="Z177" s="107">
        <f t="shared" si="137"/>
        <v>1.469122</v>
      </c>
      <c r="AA177" s="24">
        <f t="shared" si="138"/>
        <v>0.40586889829007927</v>
      </c>
      <c r="AB177" s="34">
        <f t="shared" si="139"/>
        <v>0.74225453573241995</v>
      </c>
      <c r="AC177" s="25">
        <f t="shared" si="140"/>
        <v>0.35086436266526144</v>
      </c>
      <c r="AD177" s="26">
        <f t="shared" si="141"/>
        <v>1.3776525295777728E-2</v>
      </c>
      <c r="AE177" s="120">
        <f t="shared" si="119"/>
        <v>0.39139017306715851</v>
      </c>
      <c r="AG177" s="6">
        <v>1987</v>
      </c>
      <c r="AH177" s="107">
        <f t="shared" si="142"/>
        <v>1.469122</v>
      </c>
      <c r="AI177" s="24">
        <f t="shared" si="143"/>
        <v>0.3080400806658754</v>
      </c>
      <c r="AJ177" s="34">
        <f t="shared" si="144"/>
        <v>0.70745970195243868</v>
      </c>
      <c r="AK177" s="25">
        <f t="shared" si="145"/>
        <v>0.29733384915759808</v>
      </c>
      <c r="AL177" s="26">
        <f t="shared" si="146"/>
        <v>2.3029146334336646E-3</v>
      </c>
      <c r="AM177" s="120">
        <f t="shared" si="120"/>
        <v>0.4101258527948406</v>
      </c>
      <c r="AP177" s="6">
        <v>2003</v>
      </c>
      <c r="AQ177" s="107">
        <f t="shared" si="158"/>
        <v>1.85625</v>
      </c>
      <c r="AR177" s="24">
        <f t="shared" si="159"/>
        <v>0.46636593077823796</v>
      </c>
      <c r="AS177" s="34">
        <f t="shared" si="160"/>
        <v>0.931885550451925</v>
      </c>
      <c r="AT177" s="25">
        <f t="shared" si="161"/>
        <v>0.43415084684911548</v>
      </c>
      <c r="AU177" s="26">
        <f t="shared" si="162"/>
        <v>6.6173313508234447E-3</v>
      </c>
      <c r="AV177" s="120">
        <f t="shared" si="152"/>
        <v>0.49773470360280953</v>
      </c>
      <c r="AX177" s="6"/>
      <c r="AZ177" s="6">
        <v>2003</v>
      </c>
      <c r="BA177" s="107">
        <f t="shared" si="163"/>
        <v>1.85625</v>
      </c>
      <c r="BB177" s="107">
        <f t="shared" si="164"/>
        <v>1.85625</v>
      </c>
      <c r="BC177" s="24">
        <f t="shared" si="165"/>
        <v>0.46636593077823796</v>
      </c>
      <c r="BD177" s="34">
        <f t="shared" si="166"/>
        <v>0.931885550451925</v>
      </c>
      <c r="BE177" s="25">
        <f t="shared" si="167"/>
        <v>0.43415084684911548</v>
      </c>
      <c r="BF177" s="26">
        <f t="shared" si="168"/>
        <v>6.6173313508234447E-3</v>
      </c>
      <c r="BG177" s="16">
        <f t="shared" si="153"/>
        <v>0.49773470360280953</v>
      </c>
      <c r="BH177" s="67">
        <v>1</v>
      </c>
      <c r="BP177" s="107">
        <f t="shared" si="186"/>
        <v>1.85625</v>
      </c>
      <c r="BQ177" s="24">
        <f t="shared" si="193"/>
        <v>0.46636593077823796</v>
      </c>
      <c r="BR177" s="34">
        <f t="shared" si="187"/>
        <v>0.931885550451925</v>
      </c>
      <c r="BS177" s="25">
        <f t="shared" si="188"/>
        <v>0.43415084684911548</v>
      </c>
      <c r="BT177" s="26">
        <f t="shared" si="189"/>
        <v>6.6173313508234447E-3</v>
      </c>
      <c r="BU177" s="67">
        <v>1</v>
      </c>
      <c r="CC177" s="107">
        <f t="shared" si="169"/>
        <v>1.85625</v>
      </c>
      <c r="CD177" s="24">
        <f t="shared" si="170"/>
        <v>0.46636593077823796</v>
      </c>
      <c r="CE177" s="34">
        <f t="shared" si="190"/>
        <v>0.931885550451925</v>
      </c>
      <c r="CF177" s="25">
        <f t="shared" si="191"/>
        <v>0.43415084684911548</v>
      </c>
      <c r="CG177" s="26">
        <f t="shared" si="192"/>
        <v>6.6173313508234447E-3</v>
      </c>
      <c r="CH177" s="67">
        <v>1</v>
      </c>
      <c r="CY177" s="67"/>
      <c r="DA177" s="6">
        <v>2003</v>
      </c>
      <c r="DB177" s="107">
        <f t="shared" ref="DB177:DB208" si="203">DG$128*(DA177-DA$144)+DB$144</f>
        <v>3.8562500000000002</v>
      </c>
      <c r="DC177" s="24">
        <f t="shared" si="172"/>
        <v>0.58127136942821267</v>
      </c>
      <c r="DD177" s="34">
        <f t="shared" si="173"/>
        <v>1.0015656267432576</v>
      </c>
      <c r="DE177" s="25">
        <f t="shared" si="174"/>
        <v>0.54135096422039608</v>
      </c>
      <c r="DF177" s="26">
        <f t="shared" si="175"/>
        <v>1.1558423056617997E-2</v>
      </c>
      <c r="DG177" s="120">
        <f t="shared" si="154"/>
        <v>0.46021466252286147</v>
      </c>
      <c r="DK177" s="6">
        <v>2003</v>
      </c>
      <c r="DL177" s="107">
        <f t="shared" si="176"/>
        <v>3.8562500000000002</v>
      </c>
      <c r="DM177" s="24">
        <f t="shared" si="177"/>
        <v>0.58127136942821267</v>
      </c>
      <c r="DN177" s="34">
        <f t="shared" si="178"/>
        <v>1.0015656267432576</v>
      </c>
      <c r="DO177" s="25">
        <f t="shared" si="179"/>
        <v>0.54135096422039608</v>
      </c>
      <c r="DP177" s="26">
        <f t="shared" si="180"/>
        <v>1.1558423056617997E-2</v>
      </c>
      <c r="DQ177" s="110">
        <f t="shared" si="155"/>
        <v>0.46021466252286147</v>
      </c>
      <c r="DR177" s="67">
        <v>1</v>
      </c>
      <c r="DT177" s="6">
        <v>2003</v>
      </c>
      <c r="DU177" s="107">
        <f t="shared" ref="DU177:DU208" si="204">DZ$128*(DT177-DT$144)</f>
        <v>1.85625</v>
      </c>
      <c r="DV177" s="24">
        <f t="shared" si="182"/>
        <v>0.46362637418280339</v>
      </c>
      <c r="DW177" s="34">
        <f t="shared" si="183"/>
        <v>0.93050766475602409</v>
      </c>
      <c r="DX177" s="25">
        <f t="shared" si="184"/>
        <v>0.43203102270157567</v>
      </c>
      <c r="DY177" s="26">
        <f t="shared" si="185"/>
        <v>1.3193485208830425E-2</v>
      </c>
      <c r="DZ177" s="110">
        <f t="shared" si="156"/>
        <v>0.49847664205444842</v>
      </c>
      <c r="EC177" s="6">
        <v>2003</v>
      </c>
      <c r="ED177" s="107">
        <f>EI$128*(EC177-EC$144)</f>
        <v>1.85625</v>
      </c>
      <c r="EE177" s="24">
        <f>EG176+((ED177-EG176)*EI$130)</f>
        <v>0.46362637418280339</v>
      </c>
      <c r="EF177" s="34">
        <f>EG177+(ED177-EG177)*EI$133</f>
        <v>0.93050766475602409</v>
      </c>
      <c r="EG177" s="25">
        <f>EE177-((EH177-EH176)*EI$132/EI$131)</f>
        <v>0.43203102270157567</v>
      </c>
      <c r="EH177" s="26">
        <f>EH176+(EE177-EH176)*EJ177*EI$129*EI$131/EI$132</f>
        <v>1.3193485208830425E-2</v>
      </c>
      <c r="EI177" s="110">
        <f t="shared" si="157"/>
        <v>0.49847664205444842</v>
      </c>
      <c r="EJ177" s="67">
        <v>1</v>
      </c>
      <c r="EK177" s="6"/>
      <c r="EL177" s="23"/>
      <c r="EM177" s="24"/>
      <c r="EN177" s="34"/>
      <c r="EO177" s="25"/>
      <c r="EP177" s="26"/>
      <c r="EQ177" s="16"/>
      <c r="ES177" s="6"/>
      <c r="ET177" s="23"/>
    </row>
    <row r="178" spans="1:150" x14ac:dyDescent="0.35">
      <c r="A178" s="14">
        <v>1988</v>
      </c>
      <c r="B178" s="107">
        <f t="shared" si="121"/>
        <v>1.5088279999999998</v>
      </c>
      <c r="C178" s="24">
        <f t="shared" si="194"/>
        <v>0.36751933427207506</v>
      </c>
      <c r="D178" s="34">
        <f t="shared" si="195"/>
        <v>0.7505129674597194</v>
      </c>
      <c r="E178" s="25">
        <f t="shared" si="196"/>
        <v>0.34218948839956853</v>
      </c>
      <c r="F178" s="26">
        <f t="shared" si="125"/>
        <v>6.0314924518110342E-3</v>
      </c>
      <c r="G178" s="120">
        <f t="shared" si="197"/>
        <v>0.40832347906015087</v>
      </c>
      <c r="I178" s="14">
        <v>1988</v>
      </c>
      <c r="J178" s="107">
        <f t="shared" si="127"/>
        <v>1.5088279999999998</v>
      </c>
      <c r="K178" s="24">
        <f t="shared" si="198"/>
        <v>0.31919287149563175</v>
      </c>
      <c r="L178" s="34">
        <f t="shared" si="199"/>
        <v>0.72840875296481467</v>
      </c>
      <c r="M178" s="25">
        <f t="shared" si="200"/>
        <v>0.30818300456125342</v>
      </c>
      <c r="N178" s="26">
        <f t="shared" si="201"/>
        <v>4.9490644148251191E-3</v>
      </c>
      <c r="O178" s="120">
        <f t="shared" si="202"/>
        <v>0.42022574840356125</v>
      </c>
      <c r="Q178" s="14">
        <v>1988</v>
      </c>
      <c r="R178" s="107">
        <f t="shared" si="132"/>
        <v>1.5088279999999998</v>
      </c>
      <c r="S178" s="24">
        <f t="shared" si="133"/>
        <v>0.4247975225276216</v>
      </c>
      <c r="T178" s="34">
        <f t="shared" si="134"/>
        <v>0.76619311122240941</v>
      </c>
      <c r="U178" s="25">
        <f t="shared" si="135"/>
        <v>0.36631278649601462</v>
      </c>
      <c r="V178" s="26">
        <f t="shared" si="136"/>
        <v>7.470161512773469E-3</v>
      </c>
      <c r="W178" s="120">
        <f t="shared" si="118"/>
        <v>0.39988032472639479</v>
      </c>
      <c r="Y178" s="14">
        <v>1988</v>
      </c>
      <c r="Z178" s="107">
        <f t="shared" si="137"/>
        <v>1.5088279999999998</v>
      </c>
      <c r="AA178" s="24">
        <f t="shared" si="138"/>
        <v>0.41852417799473018</v>
      </c>
      <c r="AB178" s="34">
        <f t="shared" si="139"/>
        <v>0.76329847930096983</v>
      </c>
      <c r="AC178" s="25">
        <f t="shared" si="140"/>
        <v>0.36185950661687682</v>
      </c>
      <c r="AD178" s="26">
        <f t="shared" si="141"/>
        <v>1.4597752417195893E-2</v>
      </c>
      <c r="AE178" s="120">
        <f t="shared" si="119"/>
        <v>0.40143897268409301</v>
      </c>
      <c r="AG178" s="14">
        <v>1988</v>
      </c>
      <c r="AH178" s="107">
        <f t="shared" si="142"/>
        <v>1.5088279999999998</v>
      </c>
      <c r="AI178" s="24">
        <f t="shared" si="143"/>
        <v>0.32055092306434185</v>
      </c>
      <c r="AJ178" s="34">
        <f t="shared" si="144"/>
        <v>0.7292077578000189</v>
      </c>
      <c r="AK178" s="25">
        <f t="shared" si="145"/>
        <v>0.30941224276926005</v>
      </c>
      <c r="AL178" s="26">
        <f t="shared" si="146"/>
        <v>2.4643447826377483E-3</v>
      </c>
      <c r="AM178" s="120">
        <f t="shared" si="120"/>
        <v>0.41979551503075885</v>
      </c>
      <c r="AP178" s="14">
        <v>2004</v>
      </c>
      <c r="AQ178" s="107">
        <f t="shared" si="158"/>
        <v>1.9125000000000001</v>
      </c>
      <c r="AR178" s="24">
        <f t="shared" si="159"/>
        <v>0.48506519168363194</v>
      </c>
      <c r="AS178" s="34">
        <f t="shared" si="160"/>
        <v>0.96289799694921796</v>
      </c>
      <c r="AT178" s="25">
        <f t="shared" si="161"/>
        <v>0.4515738414603353</v>
      </c>
      <c r="AU178" s="26">
        <f t="shared" si="162"/>
        <v>7.1027132381175986E-3</v>
      </c>
      <c r="AV178" s="120">
        <f t="shared" si="152"/>
        <v>0.51132415548888266</v>
      </c>
      <c r="AX178" s="14"/>
      <c r="AZ178" s="14">
        <v>2004</v>
      </c>
      <c r="BA178" s="107">
        <f t="shared" si="163"/>
        <v>1.9125000000000001</v>
      </c>
      <c r="BB178" s="107">
        <f t="shared" si="164"/>
        <v>1.9125000000000001</v>
      </c>
      <c r="BC178" s="24">
        <f t="shared" si="165"/>
        <v>0.48506519168363194</v>
      </c>
      <c r="BD178" s="34">
        <f t="shared" si="166"/>
        <v>0.96289799694921796</v>
      </c>
      <c r="BE178" s="25">
        <f t="shared" si="167"/>
        <v>0.4515738414603353</v>
      </c>
      <c r="BF178" s="26">
        <f t="shared" si="168"/>
        <v>7.1027132381175986E-3</v>
      </c>
      <c r="BG178" s="16">
        <f t="shared" si="153"/>
        <v>0.51132415548888266</v>
      </c>
      <c r="BH178" s="67">
        <v>1</v>
      </c>
      <c r="BP178" s="107">
        <f t="shared" si="186"/>
        <v>1.9125000000000001</v>
      </c>
      <c r="BQ178" s="24">
        <f t="shared" si="193"/>
        <v>0.48506519168363194</v>
      </c>
      <c r="BR178" s="34">
        <f t="shared" si="187"/>
        <v>0.96289799694921796</v>
      </c>
      <c r="BS178" s="25">
        <f t="shared" si="188"/>
        <v>0.4515738414603353</v>
      </c>
      <c r="BT178" s="26">
        <f t="shared" si="189"/>
        <v>7.1027132381175986E-3</v>
      </c>
      <c r="BU178" s="67">
        <v>1</v>
      </c>
      <c r="CC178" s="107">
        <f t="shared" si="169"/>
        <v>1.9125000000000001</v>
      </c>
      <c r="CD178" s="24">
        <f t="shared" si="170"/>
        <v>0.48506519168363194</v>
      </c>
      <c r="CE178" s="34">
        <f t="shared" si="190"/>
        <v>0.96289799694921796</v>
      </c>
      <c r="CF178" s="25">
        <f t="shared" si="191"/>
        <v>0.4515738414603353</v>
      </c>
      <c r="CG178" s="26">
        <f t="shared" si="192"/>
        <v>7.1027132381175986E-3</v>
      </c>
      <c r="CH178" s="67">
        <v>1</v>
      </c>
      <c r="CY178" s="67"/>
      <c r="DA178" s="14">
        <v>2004</v>
      </c>
      <c r="DB178" s="107">
        <f t="shared" si="203"/>
        <v>3.9125000000000001</v>
      </c>
      <c r="DC178" s="24">
        <f t="shared" si="172"/>
        <v>0.59301382319371854</v>
      </c>
      <c r="DD178" s="34">
        <f t="shared" si="173"/>
        <v>1.028377764369679</v>
      </c>
      <c r="DE178" s="25">
        <f t="shared" si="174"/>
        <v>0.55231194518412141</v>
      </c>
      <c r="DF178" s="26">
        <f t="shared" si="175"/>
        <v>1.2148305346612157E-2</v>
      </c>
      <c r="DG178" s="120">
        <f t="shared" si="154"/>
        <v>0.47606581918555757</v>
      </c>
      <c r="DK178" s="14">
        <v>2004</v>
      </c>
      <c r="DL178" s="107">
        <f t="shared" si="176"/>
        <v>3.9125000000000001</v>
      </c>
      <c r="DM178" s="24">
        <f t="shared" si="177"/>
        <v>0.59301382319371854</v>
      </c>
      <c r="DN178" s="34">
        <f t="shared" si="178"/>
        <v>1.028377764369679</v>
      </c>
      <c r="DO178" s="25">
        <f t="shared" si="179"/>
        <v>0.55231194518412141</v>
      </c>
      <c r="DP178" s="26">
        <f t="shared" si="180"/>
        <v>1.2148305346612157E-2</v>
      </c>
      <c r="DQ178" s="110">
        <f t="shared" si="155"/>
        <v>0.47606581918555757</v>
      </c>
      <c r="DR178" s="67">
        <v>1</v>
      </c>
      <c r="DT178" s="14">
        <v>2004</v>
      </c>
      <c r="DU178" s="107">
        <f t="shared" si="204"/>
        <v>1.9125000000000001</v>
      </c>
      <c r="DV178" s="24">
        <f t="shared" si="182"/>
        <v>0.48235216323994912</v>
      </c>
      <c r="DW178" s="34">
        <f t="shared" si="183"/>
        <v>0.96155718625555098</v>
      </c>
      <c r="DX178" s="25">
        <f t="shared" si="184"/>
        <v>0.44951105577777078</v>
      </c>
      <c r="DY178" s="26">
        <f t="shared" si="185"/>
        <v>1.4159400134188611E-2</v>
      </c>
      <c r="DZ178" s="110">
        <f t="shared" si="156"/>
        <v>0.51204613047778014</v>
      </c>
      <c r="EC178" s="14">
        <v>2004</v>
      </c>
      <c r="ED178" s="107">
        <f>EI$128*(EC178-EC$144)</f>
        <v>1.9125000000000001</v>
      </c>
      <c r="EE178" s="24">
        <f>EG177+((ED178-EG177)*EI$130)</f>
        <v>0.48235216323994912</v>
      </c>
      <c r="EF178" s="34">
        <f>EG178+(ED178-EG178)*EI$133</f>
        <v>0.96155718625555098</v>
      </c>
      <c r="EG178" s="25">
        <f>EE178-((EH178-EH177)*EI$132/EI$131)</f>
        <v>0.44951105577777078</v>
      </c>
      <c r="EH178" s="26">
        <f>EH177+(EE178-EH177)*EJ178*EI$129*EI$131/EI$132</f>
        <v>1.4159400134188611E-2</v>
      </c>
      <c r="EI178" s="110">
        <f t="shared" si="157"/>
        <v>0.51204613047778014</v>
      </c>
      <c r="EJ178" s="67">
        <v>1</v>
      </c>
      <c r="EK178" s="14"/>
      <c r="EL178" s="23"/>
      <c r="EM178" s="24"/>
      <c r="EN178" s="34"/>
      <c r="EO178" s="25"/>
      <c r="EP178" s="26"/>
      <c r="EQ178" s="16"/>
      <c r="ES178" s="14"/>
      <c r="ET178" s="23"/>
    </row>
    <row r="179" spans="1:150" x14ac:dyDescent="0.35">
      <c r="A179" s="6">
        <v>1989</v>
      </c>
      <c r="B179" s="107">
        <f t="shared" si="121"/>
        <v>1.5485339999999999</v>
      </c>
      <c r="C179" s="24">
        <f t="shared" si="194"/>
        <v>0.38003854745103205</v>
      </c>
      <c r="D179" s="34">
        <f t="shared" si="195"/>
        <v>0.77199463484070618</v>
      </c>
      <c r="E179" s="25">
        <f t="shared" si="196"/>
        <v>0.35385805360108658</v>
      </c>
      <c r="F179" s="26">
        <f t="shared" si="125"/>
        <v>6.4109198989116935E-3</v>
      </c>
      <c r="G179" s="120">
        <f t="shared" si="197"/>
        <v>0.41813658123961961</v>
      </c>
      <c r="I179" s="6">
        <v>1989</v>
      </c>
      <c r="J179" s="107">
        <f t="shared" si="127"/>
        <v>1.5485339999999999</v>
      </c>
      <c r="K179" s="24">
        <f t="shared" si="198"/>
        <v>0.33178316295146643</v>
      </c>
      <c r="L179" s="34">
        <f t="shared" si="199"/>
        <v>0.75021048017674463</v>
      </c>
      <c r="M179" s="25">
        <f t="shared" si="200"/>
        <v>0.32034396950268401</v>
      </c>
      <c r="N179" s="26">
        <f t="shared" si="201"/>
        <v>5.285511280965779E-3</v>
      </c>
      <c r="O179" s="120">
        <f t="shared" si="202"/>
        <v>0.42986651067406062</v>
      </c>
      <c r="Q179" s="6">
        <v>1989</v>
      </c>
      <c r="R179" s="107">
        <f t="shared" si="132"/>
        <v>1.5485339999999999</v>
      </c>
      <c r="S179" s="24">
        <f t="shared" si="133"/>
        <v>0.43750614797322462</v>
      </c>
      <c r="T179" s="34">
        <f t="shared" si="134"/>
        <v>0.78723262141469497</v>
      </c>
      <c r="U179" s="25">
        <f t="shared" si="135"/>
        <v>0.37730110986876153</v>
      </c>
      <c r="V179" s="26">
        <f t="shared" si="136"/>
        <v>7.9032912833091745E-3</v>
      </c>
      <c r="W179" s="120">
        <f t="shared" si="118"/>
        <v>0.40993151154593344</v>
      </c>
      <c r="Y179" s="6">
        <v>1989</v>
      </c>
      <c r="Z179" s="107">
        <f t="shared" si="137"/>
        <v>1.5485339999999999</v>
      </c>
      <c r="AA179" s="24">
        <f t="shared" si="138"/>
        <v>0.43119689726525268</v>
      </c>
      <c r="AB179" s="34">
        <f t="shared" si="139"/>
        <v>0.78435436104124101</v>
      </c>
      <c r="AC179" s="25">
        <f t="shared" si="140"/>
        <v>0.3728730169865247</v>
      </c>
      <c r="AD179" s="26">
        <f t="shared" si="141"/>
        <v>1.5443026044423835E-2</v>
      </c>
      <c r="AE179" s="120">
        <f t="shared" si="119"/>
        <v>0.41148134405471631</v>
      </c>
      <c r="AG179" s="6">
        <v>1989</v>
      </c>
      <c r="AH179" s="107">
        <f t="shared" si="142"/>
        <v>1.5485339999999999</v>
      </c>
      <c r="AI179" s="24">
        <f t="shared" si="143"/>
        <v>0.33315877212482997</v>
      </c>
      <c r="AJ179" s="34">
        <f t="shared" si="144"/>
        <v>0.75101680365910461</v>
      </c>
      <c r="AK179" s="25">
        <f t="shared" si="145"/>
        <v>0.32158446716785327</v>
      </c>
      <c r="AL179" s="26">
        <f t="shared" si="146"/>
        <v>2.6320883327388602E-3</v>
      </c>
      <c r="AM179" s="120">
        <f t="shared" si="120"/>
        <v>0.42943233649125134</v>
      </c>
      <c r="AP179" s="6">
        <v>2005</v>
      </c>
      <c r="AQ179" s="107">
        <f t="shared" si="158"/>
        <v>1.96875</v>
      </c>
      <c r="AR179" s="24">
        <f t="shared" si="159"/>
        <v>0.50382538836044133</v>
      </c>
      <c r="AS179" s="34">
        <f t="shared" si="160"/>
        <v>0.99394812071622107</v>
      </c>
      <c r="AT179" s="25">
        <f t="shared" si="161"/>
        <v>0.46905480110187869</v>
      </c>
      <c r="AU179" s="26">
        <f t="shared" si="162"/>
        <v>7.6066347925895211E-3</v>
      </c>
      <c r="AV179" s="120">
        <f t="shared" si="152"/>
        <v>0.52489331961434238</v>
      </c>
      <c r="AX179" s="6"/>
      <c r="AZ179" s="6">
        <v>2005</v>
      </c>
      <c r="BA179" s="107">
        <f t="shared" si="163"/>
        <v>1.96875</v>
      </c>
      <c r="BB179" s="107">
        <f t="shared" si="164"/>
        <v>1.96875</v>
      </c>
      <c r="BC179" s="24">
        <f t="shared" si="165"/>
        <v>0.50382538836044133</v>
      </c>
      <c r="BD179" s="34">
        <f t="shared" si="166"/>
        <v>0.99394812071622107</v>
      </c>
      <c r="BE179" s="25">
        <f t="shared" si="167"/>
        <v>0.46905480110187869</v>
      </c>
      <c r="BF179" s="26">
        <f t="shared" si="168"/>
        <v>7.6066347925895211E-3</v>
      </c>
      <c r="BG179" s="16">
        <f t="shared" si="153"/>
        <v>0.52489331961434238</v>
      </c>
      <c r="BH179" s="67">
        <v>1</v>
      </c>
      <c r="BP179" s="107">
        <f t="shared" si="186"/>
        <v>1.96875</v>
      </c>
      <c r="BQ179" s="24">
        <f t="shared" si="193"/>
        <v>0.50382538836044133</v>
      </c>
      <c r="BR179" s="34">
        <f t="shared" si="187"/>
        <v>0.99394812071622107</v>
      </c>
      <c r="BS179" s="25">
        <f t="shared" si="188"/>
        <v>0.46905480110187869</v>
      </c>
      <c r="BT179" s="26">
        <f t="shared" si="189"/>
        <v>7.6066347925895211E-3</v>
      </c>
      <c r="BU179" s="67">
        <v>1</v>
      </c>
      <c r="CC179" s="107">
        <f t="shared" si="169"/>
        <v>1.96875</v>
      </c>
      <c r="CD179" s="24">
        <f t="shared" si="170"/>
        <v>0.50382538836044133</v>
      </c>
      <c r="CE179" s="34">
        <f t="shared" si="190"/>
        <v>0.99394812071622107</v>
      </c>
      <c r="CF179" s="25">
        <f t="shared" si="191"/>
        <v>0.46905480110187869</v>
      </c>
      <c r="CG179" s="26">
        <f t="shared" si="192"/>
        <v>7.6066347925895211E-3</v>
      </c>
      <c r="CH179" s="67">
        <v>1</v>
      </c>
      <c r="CY179" s="67"/>
      <c r="DA179" s="6">
        <v>2005</v>
      </c>
      <c r="DB179" s="107">
        <f t="shared" si="203"/>
        <v>3.96875</v>
      </c>
      <c r="DC179" s="24">
        <f t="shared" si="172"/>
        <v>0.60466885837417472</v>
      </c>
      <c r="DD179" s="34">
        <f t="shared" si="173"/>
        <v>1.0551375727804595</v>
      </c>
      <c r="DE179" s="25">
        <f t="shared" si="174"/>
        <v>0.56319241966224531</v>
      </c>
      <c r="DF179" s="26">
        <f t="shared" si="175"/>
        <v>1.2749413154031424E-2</v>
      </c>
      <c r="DG179" s="120">
        <f t="shared" si="154"/>
        <v>0.49194515311821418</v>
      </c>
      <c r="DK179" s="6">
        <v>2005</v>
      </c>
      <c r="DL179" s="107">
        <f t="shared" si="176"/>
        <v>3.96875</v>
      </c>
      <c r="DM179" s="24">
        <f t="shared" si="177"/>
        <v>0.60466885837417472</v>
      </c>
      <c r="DN179" s="34">
        <f t="shared" si="178"/>
        <v>1.0551375727804595</v>
      </c>
      <c r="DO179" s="25">
        <f t="shared" si="179"/>
        <v>0.56319241966224531</v>
      </c>
      <c r="DP179" s="26">
        <f t="shared" si="180"/>
        <v>1.2749413154031424E-2</v>
      </c>
      <c r="DQ179" s="110">
        <f t="shared" si="155"/>
        <v>0.49194515311821418</v>
      </c>
      <c r="DR179" s="67">
        <v>1</v>
      </c>
      <c r="DT179" s="6">
        <v>2005</v>
      </c>
      <c r="DU179" s="107">
        <f t="shared" si="204"/>
        <v>1.96875</v>
      </c>
      <c r="DV179" s="24">
        <f t="shared" si="182"/>
        <v>0.50114998749188433</v>
      </c>
      <c r="DW179" s="34">
        <f t="shared" si="183"/>
        <v>0.99265192014494963</v>
      </c>
      <c r="DX179" s="25">
        <f t="shared" si="184"/>
        <v>0.46706064637684563</v>
      </c>
      <c r="DY179" s="26">
        <f t="shared" si="185"/>
        <v>1.5162027814042691E-2</v>
      </c>
      <c r="DZ179" s="110">
        <f t="shared" si="156"/>
        <v>0.52559127376810399</v>
      </c>
      <c r="EC179" s="6">
        <v>2005</v>
      </c>
      <c r="ED179" s="107">
        <f>EI$128*(EC179-EC$144)</f>
        <v>1.96875</v>
      </c>
      <c r="EE179" s="24">
        <f>EG178+((ED179-EG178)*EI$130)</f>
        <v>0.50114998749188433</v>
      </c>
      <c r="EF179" s="34">
        <f>EG179+(ED179-EG179)*EI$133</f>
        <v>0.99265192014494963</v>
      </c>
      <c r="EG179" s="25">
        <f>EE179-((EH179-EH178)*EI$132/EI$131)</f>
        <v>0.46706064637684563</v>
      </c>
      <c r="EH179" s="26">
        <f>EH178+(EE179-EH178)*EJ179*EI$129*EI$131/EI$132</f>
        <v>1.5162027814042691E-2</v>
      </c>
      <c r="EI179" s="110">
        <f t="shared" si="157"/>
        <v>0.52559127376810399</v>
      </c>
      <c r="EJ179" s="67">
        <v>1</v>
      </c>
      <c r="EK179" s="6"/>
      <c r="EL179" s="23"/>
      <c r="EM179" s="24"/>
      <c r="EN179" s="34"/>
      <c r="EO179" s="25"/>
      <c r="EP179" s="26"/>
      <c r="EQ179" s="16"/>
      <c r="ES179" s="6"/>
      <c r="ET179" s="23"/>
    </row>
    <row r="180" spans="1:150" x14ac:dyDescent="0.35">
      <c r="A180" s="14">
        <v>1990</v>
      </c>
      <c r="B180" s="107">
        <f t="shared" si="121"/>
        <v>1.5882399999999999</v>
      </c>
      <c r="C180" s="24">
        <f t="shared" si="194"/>
        <v>0.39258678716935247</v>
      </c>
      <c r="D180" s="34">
        <f t="shared" si="195"/>
        <v>0.79349440969927398</v>
      </c>
      <c r="E180" s="25">
        <f t="shared" si="196"/>
        <v>0.36555447646042161</v>
      </c>
      <c r="F180" s="26">
        <f t="shared" si="125"/>
        <v>6.8026925178817062E-3</v>
      </c>
      <c r="G180" s="120">
        <f t="shared" si="197"/>
        <v>0.42793993323885238</v>
      </c>
      <c r="I180" s="14">
        <v>1990</v>
      </c>
      <c r="J180" s="107">
        <f t="shared" si="127"/>
        <v>1.5882399999999999</v>
      </c>
      <c r="K180" s="24">
        <f t="shared" si="198"/>
        <v>0.34446822727495646</v>
      </c>
      <c r="L180" s="34">
        <f t="shared" si="199"/>
        <v>0.77207194093985843</v>
      </c>
      <c r="M180" s="25">
        <f t="shared" si="200"/>
        <v>0.33259683221516678</v>
      </c>
      <c r="N180" s="26">
        <f t="shared" si="201"/>
        <v>5.6346699591948868E-3</v>
      </c>
      <c r="O180" s="120">
        <f t="shared" si="202"/>
        <v>0.43947510872469164</v>
      </c>
      <c r="Q180" s="14">
        <v>1990</v>
      </c>
      <c r="R180" s="107">
        <f t="shared" si="132"/>
        <v>1.5882399999999999</v>
      </c>
      <c r="S180" s="24">
        <f t="shared" si="133"/>
        <v>0.45022384983246472</v>
      </c>
      <c r="T180" s="34">
        <f t="shared" si="134"/>
        <v>0.80827833156312878</v>
      </c>
      <c r="U180" s="25">
        <f t="shared" si="135"/>
        <v>0.3882989716355828</v>
      </c>
      <c r="V180" s="26">
        <f t="shared" si="136"/>
        <v>8.3487940041500515E-3</v>
      </c>
      <c r="W180" s="120">
        <f t="shared" si="118"/>
        <v>0.41997935992754598</v>
      </c>
      <c r="Y180" s="14">
        <v>1990</v>
      </c>
      <c r="Z180" s="107">
        <f t="shared" si="137"/>
        <v>1.5882399999999999</v>
      </c>
      <c r="AA180" s="24">
        <f t="shared" si="138"/>
        <v>0.44388690980400203</v>
      </c>
      <c r="AB180" s="34">
        <f t="shared" si="139"/>
        <v>0.80542209795047959</v>
      </c>
      <c r="AC180" s="25">
        <f t="shared" si="140"/>
        <v>0.38390476607766111</v>
      </c>
      <c r="AD180" s="26">
        <f t="shared" si="141"/>
        <v>1.631233247524037E-2</v>
      </c>
      <c r="AE180" s="120">
        <f t="shared" si="119"/>
        <v>0.42151733187281848</v>
      </c>
      <c r="AG180" s="14">
        <v>1990</v>
      </c>
      <c r="AH180" s="107">
        <f t="shared" si="142"/>
        <v>1.5882399999999999</v>
      </c>
      <c r="AI180" s="24">
        <f t="shared" si="143"/>
        <v>0.34585865379904851</v>
      </c>
      <c r="AJ180" s="34">
        <f t="shared" si="144"/>
        <v>0.77288372060502286</v>
      </c>
      <c r="AK180" s="25">
        <f t="shared" si="145"/>
        <v>0.33384572400772766</v>
      </c>
      <c r="AL180" s="26">
        <f t="shared" si="146"/>
        <v>2.8061887644971334E-3</v>
      </c>
      <c r="AM180" s="120">
        <f t="shared" si="120"/>
        <v>0.4390379965972952</v>
      </c>
      <c r="AP180" s="14">
        <v>2006</v>
      </c>
      <c r="AQ180" s="107">
        <f t="shared" si="158"/>
        <v>2.0249999999999999</v>
      </c>
      <c r="AR180" s="24">
        <f t="shared" si="159"/>
        <v>0.52264155375193</v>
      </c>
      <c r="AS180" s="34">
        <f t="shared" si="160"/>
        <v>1.0250329211261044</v>
      </c>
      <c r="AT180" s="25">
        <f t="shared" si="161"/>
        <v>0.48658910942477618</v>
      </c>
      <c r="AU180" s="26">
        <f t="shared" si="162"/>
        <v>8.1291339857366782E-3</v>
      </c>
      <c r="AV180" s="120">
        <f t="shared" si="152"/>
        <v>0.53844381170132827</v>
      </c>
      <c r="AX180" s="14"/>
      <c r="AZ180" s="14">
        <v>2006</v>
      </c>
      <c r="BA180" s="107">
        <f t="shared" si="163"/>
        <v>2.0249999999999999</v>
      </c>
      <c r="BB180" s="107">
        <f t="shared" si="164"/>
        <v>2.0249999999999999</v>
      </c>
      <c r="BC180" s="24">
        <f t="shared" si="165"/>
        <v>0.52264155375193</v>
      </c>
      <c r="BD180" s="34">
        <f t="shared" si="166"/>
        <v>1.0250329211261044</v>
      </c>
      <c r="BE180" s="25">
        <f t="shared" si="167"/>
        <v>0.48658910942477618</v>
      </c>
      <c r="BF180" s="26">
        <f t="shared" si="168"/>
        <v>8.1291339857366782E-3</v>
      </c>
      <c r="BG180" s="16">
        <f t="shared" si="153"/>
        <v>0.53844381170132827</v>
      </c>
      <c r="BH180" s="67">
        <v>1</v>
      </c>
      <c r="BP180" s="107">
        <f t="shared" si="186"/>
        <v>2.0249999999999999</v>
      </c>
      <c r="BQ180" s="24">
        <f t="shared" si="193"/>
        <v>0.52264155375193</v>
      </c>
      <c r="BR180" s="34">
        <f t="shared" si="187"/>
        <v>1.0250329211261044</v>
      </c>
      <c r="BS180" s="25">
        <f t="shared" si="188"/>
        <v>0.48658910942477618</v>
      </c>
      <c r="BT180" s="26">
        <f t="shared" si="189"/>
        <v>8.1291339857366782E-3</v>
      </c>
      <c r="BU180" s="67">
        <v>1</v>
      </c>
      <c r="CC180" s="107">
        <f t="shared" si="169"/>
        <v>2.0249999999999999</v>
      </c>
      <c r="CD180" s="24">
        <f t="shared" si="170"/>
        <v>0.52264155375193</v>
      </c>
      <c r="CE180" s="34">
        <f t="shared" si="190"/>
        <v>1.0250329211261044</v>
      </c>
      <c r="CF180" s="25">
        <f t="shared" si="191"/>
        <v>0.48658910942477618</v>
      </c>
      <c r="CG180" s="26">
        <f t="shared" si="192"/>
        <v>8.1291339857366782E-3</v>
      </c>
      <c r="CH180" s="67">
        <v>1</v>
      </c>
      <c r="CY180" s="67"/>
      <c r="DA180" s="14">
        <v>2006</v>
      </c>
      <c r="DB180" s="107">
        <f t="shared" si="203"/>
        <v>4.0250000000000004</v>
      </c>
      <c r="DC180" s="24">
        <f t="shared" si="172"/>
        <v>0.61624462083092135</v>
      </c>
      <c r="DD180" s="34">
        <f t="shared" si="173"/>
        <v>1.0818499715908003</v>
      </c>
      <c r="DE180" s="25">
        <f t="shared" si="174"/>
        <v>0.57399995629353906</v>
      </c>
      <c r="DF180" s="26">
        <f t="shared" si="175"/>
        <v>1.3361654669065951E-2</v>
      </c>
      <c r="DG180" s="120">
        <f t="shared" si="154"/>
        <v>0.50785001529726126</v>
      </c>
      <c r="DK180" s="14">
        <v>2006</v>
      </c>
      <c r="DL180" s="107">
        <f t="shared" si="176"/>
        <v>4.0250000000000004</v>
      </c>
      <c r="DM180" s="24">
        <f t="shared" si="177"/>
        <v>0.61624462083092135</v>
      </c>
      <c r="DN180" s="34">
        <f t="shared" si="178"/>
        <v>1.0818499715908003</v>
      </c>
      <c r="DO180" s="25">
        <f t="shared" si="179"/>
        <v>0.57399995629353906</v>
      </c>
      <c r="DP180" s="26">
        <f t="shared" si="180"/>
        <v>1.3361654669065951E-2</v>
      </c>
      <c r="DQ180" s="110">
        <f t="shared" si="155"/>
        <v>0.50785001529726126</v>
      </c>
      <c r="DR180" s="67">
        <v>1</v>
      </c>
      <c r="DT180" s="14">
        <v>2006</v>
      </c>
      <c r="DU180" s="107">
        <f t="shared" si="204"/>
        <v>2.0249999999999999</v>
      </c>
      <c r="DV180" s="24">
        <f t="shared" si="182"/>
        <v>0.52001500500649667</v>
      </c>
      <c r="DW180" s="34">
        <f t="shared" si="183"/>
        <v>1.0237889427919662</v>
      </c>
      <c r="DX180" s="25">
        <f t="shared" si="184"/>
        <v>0.48467529660302494</v>
      </c>
      <c r="DY180" s="26">
        <f t="shared" si="185"/>
        <v>1.6201431002380095E-2</v>
      </c>
      <c r="DZ180" s="110">
        <f t="shared" si="156"/>
        <v>0.5391136461889412</v>
      </c>
      <c r="EC180" s="14">
        <v>2006</v>
      </c>
      <c r="ED180" s="107">
        <f>EI$128*(EC180-EC$144)</f>
        <v>2.0249999999999999</v>
      </c>
      <c r="EE180" s="24">
        <f>EG179+((ED180-EG179)*EI$130)</f>
        <v>0.52001500500649667</v>
      </c>
      <c r="EF180" s="34">
        <f>EG180+(ED180-EG180)*EI$133</f>
        <v>1.0237889427919662</v>
      </c>
      <c r="EG180" s="25">
        <f>EE180-((EH180-EH179)*EI$132/EI$131)</f>
        <v>0.48467529660302494</v>
      </c>
      <c r="EH180" s="26">
        <f>EH179+(EE180-EH179)*EJ180*EI$129*EI$131/EI$132</f>
        <v>1.6201431002380095E-2</v>
      </c>
      <c r="EI180" s="110">
        <f t="shared" si="157"/>
        <v>0.5391136461889412</v>
      </c>
      <c r="EJ180" s="67">
        <v>1</v>
      </c>
      <c r="EK180" s="14"/>
      <c r="EL180" s="23"/>
      <c r="EM180" s="24"/>
      <c r="EN180" s="34"/>
      <c r="EO180" s="25"/>
      <c r="EP180" s="26"/>
      <c r="EQ180" s="16"/>
      <c r="ES180" s="14"/>
      <c r="ET180" s="23"/>
    </row>
    <row r="181" spans="1:150" x14ac:dyDescent="0.35">
      <c r="A181" s="6">
        <v>1991</v>
      </c>
      <c r="B181" s="107">
        <f t="shared" si="121"/>
        <v>1.6279459999999999</v>
      </c>
      <c r="C181" s="24">
        <f t="shared" si="194"/>
        <v>0.40516201051147588</v>
      </c>
      <c r="D181" s="34">
        <f t="shared" si="195"/>
        <v>0.81501105786375072</v>
      </c>
      <c r="E181" s="25">
        <f t="shared" si="196"/>
        <v>0.37727685825192431</v>
      </c>
      <c r="F181" s="26">
        <f t="shared" si="125"/>
        <v>7.2068251593244825E-3</v>
      </c>
      <c r="G181" s="120">
        <f t="shared" si="197"/>
        <v>0.43773419961182641</v>
      </c>
      <c r="I181" s="6">
        <v>1991</v>
      </c>
      <c r="J181" s="107">
        <f t="shared" si="127"/>
        <v>1.6279459999999999</v>
      </c>
      <c r="K181" s="24">
        <f t="shared" si="198"/>
        <v>0.35724344083060877</v>
      </c>
      <c r="L181" s="34">
        <f t="shared" si="199"/>
        <v>0.79399023700257088</v>
      </c>
      <c r="M181" s="25">
        <f t="shared" si="200"/>
        <v>0.34493713385010927</v>
      </c>
      <c r="N181" s="26">
        <f t="shared" si="201"/>
        <v>5.9966201645036956E-3</v>
      </c>
      <c r="O181" s="120">
        <f t="shared" si="202"/>
        <v>0.44905310315246161</v>
      </c>
      <c r="Q181" s="6">
        <v>1991</v>
      </c>
      <c r="R181" s="107">
        <f t="shared" si="132"/>
        <v>1.6279459999999999</v>
      </c>
      <c r="S181" s="24">
        <f t="shared" si="133"/>
        <v>0.462950515683688</v>
      </c>
      <c r="T181" s="34">
        <f t="shared" si="134"/>
        <v>0.82933017852155921</v>
      </c>
      <c r="U181" s="25">
        <f t="shared" si="135"/>
        <v>0.39930627464855267</v>
      </c>
      <c r="V181" s="26">
        <f t="shared" si="136"/>
        <v>8.8066662418128955E-3</v>
      </c>
      <c r="W181" s="120">
        <f t="shared" si="118"/>
        <v>0.43002390387300654</v>
      </c>
      <c r="Y181" s="6">
        <v>1991</v>
      </c>
      <c r="Z181" s="107">
        <f t="shared" si="137"/>
        <v>1.6279459999999999</v>
      </c>
      <c r="AA181" s="24">
        <f t="shared" si="138"/>
        <v>0.45659409537574336</v>
      </c>
      <c r="AB181" s="34">
        <f t="shared" si="139"/>
        <v>0.82650162157028739</v>
      </c>
      <c r="AC181" s="25">
        <f t="shared" si="140"/>
        <v>0.39495464856967305</v>
      </c>
      <c r="AD181" s="26">
        <f t="shared" si="141"/>
        <v>1.7205657791270375E-2</v>
      </c>
      <c r="AE181" s="120">
        <f t="shared" si="119"/>
        <v>0.43154697300061434</v>
      </c>
      <c r="AG181" s="6">
        <v>1991</v>
      </c>
      <c r="AH181" s="107">
        <f t="shared" si="142"/>
        <v>1.6279459999999999</v>
      </c>
      <c r="AI181" s="24">
        <f t="shared" si="143"/>
        <v>0.35864586169684354</v>
      </c>
      <c r="AJ181" s="34">
        <f t="shared" si="144"/>
        <v>0.79480555754373738</v>
      </c>
      <c r="AK181" s="25">
        <f t="shared" si="145"/>
        <v>0.34619147314421139</v>
      </c>
      <c r="AL181" s="26">
        <f t="shared" si="146"/>
        <v>2.9866871493178888E-3</v>
      </c>
      <c r="AM181" s="120">
        <f t="shared" si="120"/>
        <v>0.44861408439952599</v>
      </c>
      <c r="AP181" s="6">
        <v>2007</v>
      </c>
      <c r="AQ181" s="107">
        <f t="shared" si="158"/>
        <v>2.0812500000000003</v>
      </c>
      <c r="AR181" s="24">
        <f t="shared" si="159"/>
        <v>0.54150923049618693</v>
      </c>
      <c r="AS181" s="34">
        <f t="shared" si="160"/>
        <v>1.056149705431296</v>
      </c>
      <c r="AT181" s="25">
        <f t="shared" si="161"/>
        <v>0.50417262374045535</v>
      </c>
      <c r="AU181" s="26">
        <f t="shared" si="162"/>
        <v>8.6702442285733674E-3</v>
      </c>
      <c r="AV181" s="120">
        <f t="shared" si="152"/>
        <v>0.5519770816908407</v>
      </c>
      <c r="AX181" s="6"/>
      <c r="AZ181" s="6">
        <v>2007</v>
      </c>
      <c r="BA181" s="107">
        <f t="shared" si="163"/>
        <v>2.0812500000000003</v>
      </c>
      <c r="BB181" s="107">
        <f t="shared" si="164"/>
        <v>2.0812500000000003</v>
      </c>
      <c r="BC181" s="24">
        <f t="shared" si="165"/>
        <v>0.54150923049618693</v>
      </c>
      <c r="BD181" s="34">
        <f t="shared" si="166"/>
        <v>1.056149705431296</v>
      </c>
      <c r="BE181" s="25">
        <f t="shared" si="167"/>
        <v>0.50417262374045535</v>
      </c>
      <c r="BF181" s="26">
        <f t="shared" si="168"/>
        <v>8.6702442285733674E-3</v>
      </c>
      <c r="BG181" s="16">
        <f t="shared" si="153"/>
        <v>0.5519770816908407</v>
      </c>
      <c r="BH181" s="67">
        <v>1</v>
      </c>
      <c r="BP181" s="107">
        <f t="shared" si="186"/>
        <v>2.0812500000000003</v>
      </c>
      <c r="BQ181" s="24">
        <f t="shared" si="193"/>
        <v>0.54150923049618693</v>
      </c>
      <c r="BR181" s="34">
        <f t="shared" si="187"/>
        <v>1.056149705431296</v>
      </c>
      <c r="BS181" s="25">
        <f t="shared" si="188"/>
        <v>0.50417262374045535</v>
      </c>
      <c r="BT181" s="26">
        <f t="shared" si="189"/>
        <v>8.6702442285733674E-3</v>
      </c>
      <c r="BU181" s="67">
        <v>1</v>
      </c>
      <c r="CC181" s="107">
        <f t="shared" si="169"/>
        <v>2.0812500000000003</v>
      </c>
      <c r="CD181" s="24">
        <f t="shared" si="170"/>
        <v>0.54150923049618693</v>
      </c>
      <c r="CE181" s="34">
        <f t="shared" si="190"/>
        <v>1.056149705431296</v>
      </c>
      <c r="CF181" s="25">
        <f t="shared" si="191"/>
        <v>0.50417262374045535</v>
      </c>
      <c r="CG181" s="26">
        <f t="shared" si="192"/>
        <v>8.6702442285733674E-3</v>
      </c>
      <c r="CH181" s="67">
        <v>1</v>
      </c>
      <c r="CY181" s="67"/>
      <c r="DA181" s="6">
        <v>2007</v>
      </c>
      <c r="DB181" s="107">
        <f t="shared" si="203"/>
        <v>4.0812500000000007</v>
      </c>
      <c r="DC181" s="24">
        <f t="shared" si="172"/>
        <v>0.6277485632133406</v>
      </c>
      <c r="DD181" s="34">
        <f t="shared" si="173"/>
        <v>1.108519461749907</v>
      </c>
      <c r="DE181" s="25">
        <f t="shared" si="174"/>
        <v>0.58474147961524137</v>
      </c>
      <c r="DF181" s="26">
        <f t="shared" si="175"/>
        <v>1.398494573570507E-2</v>
      </c>
      <c r="DG181" s="120">
        <f t="shared" si="154"/>
        <v>0.52377798213466564</v>
      </c>
      <c r="DK181" s="6">
        <v>2007</v>
      </c>
      <c r="DL181" s="107">
        <f t="shared" si="176"/>
        <v>4.0812500000000007</v>
      </c>
      <c r="DM181" s="24">
        <f t="shared" si="177"/>
        <v>0.6277485632133406</v>
      </c>
      <c r="DN181" s="34">
        <f t="shared" si="178"/>
        <v>1.108519461749907</v>
      </c>
      <c r="DO181" s="25">
        <f t="shared" si="179"/>
        <v>0.58474147961524137</v>
      </c>
      <c r="DP181" s="26">
        <f t="shared" si="180"/>
        <v>1.398494573570507E-2</v>
      </c>
      <c r="DQ181" s="110">
        <f t="shared" si="155"/>
        <v>0.52377798213466564</v>
      </c>
      <c r="DR181" s="67">
        <v>1</v>
      </c>
      <c r="DT181" s="6">
        <v>2007</v>
      </c>
      <c r="DU181" s="107">
        <f t="shared" si="204"/>
        <v>2.0812500000000003</v>
      </c>
      <c r="DV181" s="24">
        <f t="shared" si="182"/>
        <v>0.53894287077148817</v>
      </c>
      <c r="DW181" s="34">
        <f t="shared" si="183"/>
        <v>1.054965630491973</v>
      </c>
      <c r="DX181" s="25">
        <f t="shared" si="184"/>
        <v>0.50235096998765061</v>
      </c>
      <c r="DY181" s="26">
        <f t="shared" si="185"/>
        <v>1.7277663378375316E-2</v>
      </c>
      <c r="DZ181" s="110">
        <f t="shared" si="156"/>
        <v>0.5526146605043224</v>
      </c>
      <c r="EC181" s="6">
        <v>2007</v>
      </c>
      <c r="ED181" s="107">
        <f>EI$128*(EC181-EC$144)</f>
        <v>2.0812500000000003</v>
      </c>
      <c r="EE181" s="24">
        <f>EG180+((ED181-EG180)*EI$130)</f>
        <v>0.53894287077148817</v>
      </c>
      <c r="EF181" s="34">
        <f>EG181+(ED181-EG181)*EI$133</f>
        <v>1.054965630491973</v>
      </c>
      <c r="EG181" s="25">
        <f>EE181-((EH181-EH180)*EI$132/EI$131)</f>
        <v>0.50235096998765061</v>
      </c>
      <c r="EH181" s="26">
        <f>EH180+(EE181-EH180)*EJ181*EI$129*EI$131/EI$132</f>
        <v>1.7277663378375316E-2</v>
      </c>
      <c r="EI181" s="110">
        <f t="shared" si="157"/>
        <v>0.5526146605043224</v>
      </c>
      <c r="EJ181" s="67">
        <v>1</v>
      </c>
      <c r="EK181" s="6"/>
      <c r="EL181" s="23"/>
      <c r="EM181" s="24"/>
      <c r="EN181" s="34"/>
      <c r="EO181" s="25"/>
      <c r="EP181" s="26"/>
      <c r="EQ181" s="16"/>
      <c r="ES181" s="6"/>
      <c r="ET181" s="23"/>
    </row>
    <row r="182" spans="1:150" x14ac:dyDescent="0.35">
      <c r="A182" s="14">
        <v>1992</v>
      </c>
      <c r="B182" s="107">
        <f t="shared" si="121"/>
        <v>1.6676519999999999</v>
      </c>
      <c r="C182" s="24">
        <f t="shared" si="194"/>
        <v>0.41776237832427016</v>
      </c>
      <c r="D182" s="34">
        <f t="shared" si="195"/>
        <v>0.8365434682417705</v>
      </c>
      <c r="E182" s="25">
        <f t="shared" si="196"/>
        <v>0.38902348960272393</v>
      </c>
      <c r="F182" s="26">
        <f t="shared" si="125"/>
        <v>7.6233307929700796E-3</v>
      </c>
      <c r="G182" s="120">
        <f t="shared" si="197"/>
        <v>0.44751997863904658</v>
      </c>
      <c r="I182" s="14">
        <v>1992</v>
      </c>
      <c r="J182" s="107">
        <f t="shared" si="127"/>
        <v>1.6676519999999999</v>
      </c>
      <c r="K182" s="24">
        <f t="shared" si="198"/>
        <v>0.37010442960834322</v>
      </c>
      <c r="L182" s="34">
        <f t="shared" si="199"/>
        <v>0.81596262658057572</v>
      </c>
      <c r="M182" s="25">
        <f t="shared" si="200"/>
        <v>0.35736065627780883</v>
      </c>
      <c r="N182" s="26">
        <f t="shared" si="201"/>
        <v>6.371437027166472E-3</v>
      </c>
      <c r="O182" s="120">
        <f t="shared" si="202"/>
        <v>0.45860197030276689</v>
      </c>
      <c r="Q182" s="14">
        <v>1992</v>
      </c>
      <c r="R182" s="107">
        <f t="shared" si="132"/>
        <v>1.6676519999999999</v>
      </c>
      <c r="S182" s="24">
        <f t="shared" si="133"/>
        <v>0.47568605422921684</v>
      </c>
      <c r="T182" s="34">
        <f t="shared" si="134"/>
        <v>0.85038811094213707</v>
      </c>
      <c r="U182" s="25">
        <f t="shared" si="135"/>
        <v>0.41032293991098023</v>
      </c>
      <c r="V182" s="26">
        <f t="shared" si="136"/>
        <v>9.2769044743181948E-3</v>
      </c>
      <c r="W182" s="120">
        <f t="shared" si="118"/>
        <v>0.44006517103115683</v>
      </c>
      <c r="Y182" s="14">
        <v>1992</v>
      </c>
      <c r="Z182" s="107">
        <f t="shared" si="137"/>
        <v>1.6676519999999999</v>
      </c>
      <c r="AA182" s="24">
        <f t="shared" si="138"/>
        <v>0.46931835481374706</v>
      </c>
      <c r="AB182" s="34">
        <f t="shared" si="139"/>
        <v>0.84759287519989024</v>
      </c>
      <c r="AC182" s="25">
        <f t="shared" si="140"/>
        <v>0.40602257723060042</v>
      </c>
      <c r="AD182" s="26">
        <f t="shared" si="141"/>
        <v>1.8122987901171051E-2</v>
      </c>
      <c r="AE182" s="120">
        <f t="shared" si="119"/>
        <v>0.44157029796928982</v>
      </c>
      <c r="AG182" s="14">
        <v>1992</v>
      </c>
      <c r="AH182" s="107">
        <f t="shared" si="142"/>
        <v>1.6676519999999999</v>
      </c>
      <c r="AI182" s="24">
        <f t="shared" si="143"/>
        <v>0.37151594268087573</v>
      </c>
      <c r="AJ182" s="34">
        <f t="shared" si="144"/>
        <v>0.81677952217922623</v>
      </c>
      <c r="AK182" s="25">
        <f t="shared" si="145"/>
        <v>0.35861741873727121</v>
      </c>
      <c r="AL182" s="26">
        <f t="shared" si="146"/>
        <v>3.1736222789353458E-3</v>
      </c>
      <c r="AM182" s="120">
        <f t="shared" si="120"/>
        <v>0.45816210344195502</v>
      </c>
      <c r="AP182" s="14">
        <v>2008</v>
      </c>
      <c r="AQ182" s="107">
        <f t="shared" si="158"/>
        <v>2.1375000000000002</v>
      </c>
      <c r="AR182" s="24">
        <f t="shared" si="159"/>
        <v>0.56042441857883407</v>
      </c>
      <c r="AS182" s="34">
        <f t="shared" si="160"/>
        <v>1.0872960571433052</v>
      </c>
      <c r="AT182" s="25">
        <f t="shared" si="161"/>
        <v>0.52180162637431582</v>
      </c>
      <c r="AU182" s="26">
        <f t="shared" si="162"/>
        <v>9.2299948402330516E-3</v>
      </c>
      <c r="AV182" s="120">
        <f t="shared" si="152"/>
        <v>0.56549443076898942</v>
      </c>
      <c r="AX182" s="14"/>
      <c r="AZ182" s="14">
        <v>2008</v>
      </c>
      <c r="BA182" s="107">
        <f t="shared" si="163"/>
        <v>2.1375000000000002</v>
      </c>
      <c r="BB182" s="107">
        <f t="shared" si="164"/>
        <v>2.1375000000000002</v>
      </c>
      <c r="BC182" s="24">
        <f t="shared" si="165"/>
        <v>0.56042441857883407</v>
      </c>
      <c r="BD182" s="34">
        <f t="shared" si="166"/>
        <v>1.0872960571433052</v>
      </c>
      <c r="BE182" s="25">
        <f t="shared" si="167"/>
        <v>0.52180162637431582</v>
      </c>
      <c r="BF182" s="26">
        <f t="shared" si="168"/>
        <v>9.2299948402330516E-3</v>
      </c>
      <c r="BG182" s="16">
        <f t="shared" si="153"/>
        <v>0.56549443076898942</v>
      </c>
      <c r="BH182" s="67">
        <v>1</v>
      </c>
      <c r="BP182" s="107">
        <f t="shared" si="186"/>
        <v>2.1375000000000002</v>
      </c>
      <c r="BQ182" s="24">
        <f t="shared" si="193"/>
        <v>0.56042441857883407</v>
      </c>
      <c r="BR182" s="34">
        <f t="shared" si="187"/>
        <v>1.0872960571433052</v>
      </c>
      <c r="BS182" s="25">
        <f t="shared" si="188"/>
        <v>0.52180162637431582</v>
      </c>
      <c r="BT182" s="26">
        <f t="shared" si="189"/>
        <v>9.2299948402330516E-3</v>
      </c>
      <c r="BU182" s="67">
        <v>1</v>
      </c>
      <c r="CC182" s="107">
        <f t="shared" si="169"/>
        <v>2.1375000000000002</v>
      </c>
      <c r="CD182" s="24">
        <f t="shared" si="170"/>
        <v>0.56042441857883407</v>
      </c>
      <c r="CE182" s="34">
        <f t="shared" si="190"/>
        <v>1.0872960571433052</v>
      </c>
      <c r="CF182" s="25">
        <f t="shared" si="191"/>
        <v>0.52180162637431582</v>
      </c>
      <c r="CG182" s="26">
        <f t="shared" si="192"/>
        <v>9.2299948402330516E-3</v>
      </c>
      <c r="CH182" s="67">
        <v>1</v>
      </c>
      <c r="CY182" s="67"/>
      <c r="DA182" s="14">
        <v>2008</v>
      </c>
      <c r="DB182" s="107">
        <f t="shared" si="203"/>
        <v>4.1375000000000002</v>
      </c>
      <c r="DC182" s="24">
        <f t="shared" si="172"/>
        <v>0.63918750394013779</v>
      </c>
      <c r="DD182" s="34">
        <f t="shared" si="173"/>
        <v>1.1351501611627879</v>
      </c>
      <c r="DE182" s="25">
        <f t="shared" si="174"/>
        <v>0.5954233248658275</v>
      </c>
      <c r="DF182" s="26">
        <f t="shared" si="175"/>
        <v>1.4619209200550147E-2</v>
      </c>
      <c r="DG182" s="120">
        <f t="shared" si="154"/>
        <v>0.53972683629696039</v>
      </c>
      <c r="DK182" s="14">
        <v>2008</v>
      </c>
      <c r="DL182" s="107">
        <f t="shared" si="176"/>
        <v>4.1375000000000002</v>
      </c>
      <c r="DM182" s="24">
        <f t="shared" si="177"/>
        <v>0.63918750394013779</v>
      </c>
      <c r="DN182" s="34">
        <f t="shared" si="178"/>
        <v>1.1351501611627879</v>
      </c>
      <c r="DO182" s="25">
        <f t="shared" si="179"/>
        <v>0.5954233248658275</v>
      </c>
      <c r="DP182" s="26">
        <f t="shared" si="180"/>
        <v>1.4619209200550147E-2</v>
      </c>
      <c r="DQ182" s="110">
        <f t="shared" si="155"/>
        <v>0.53972683629696039</v>
      </c>
      <c r="DR182" s="67">
        <v>1</v>
      </c>
      <c r="DT182" s="14">
        <v>2008</v>
      </c>
      <c r="DU182" s="107">
        <f t="shared" si="204"/>
        <v>2.1375000000000002</v>
      </c>
      <c r="DV182" s="24">
        <f t="shared" si="182"/>
        <v>0.55792968551777034</v>
      </c>
      <c r="DW182" s="34">
        <f t="shared" si="183"/>
        <v>1.0861796285792082</v>
      </c>
      <c r="DX182" s="25">
        <f t="shared" si="184"/>
        <v>0.52008404396801267</v>
      </c>
      <c r="DY182" s="26">
        <f t="shared" si="185"/>
        <v>1.8390770482779952E-2</v>
      </c>
      <c r="DZ182" s="110">
        <f t="shared" si="156"/>
        <v>0.56609558461119558</v>
      </c>
      <c r="EC182" s="14">
        <v>2008</v>
      </c>
      <c r="ED182" s="107">
        <f>EI$128*(EC182-EC$144)</f>
        <v>2.1375000000000002</v>
      </c>
      <c r="EE182" s="24">
        <f>EG181+((ED182-EG181)*EI$130)</f>
        <v>0.55792968551777034</v>
      </c>
      <c r="EF182" s="34">
        <f>EG182+(ED182-EG182)*EI$133</f>
        <v>1.0861796285792082</v>
      </c>
      <c r="EG182" s="25">
        <f>EE182-((EH182-EH181)*EI$132/EI$131)</f>
        <v>0.52008404396801267</v>
      </c>
      <c r="EH182" s="26">
        <f>EH181+(EE182-EH181)*EJ182*EI$129*EI$131/EI$132</f>
        <v>1.8390770482779952E-2</v>
      </c>
      <c r="EI182" s="110">
        <f t="shared" si="157"/>
        <v>0.56609558461119558</v>
      </c>
      <c r="EJ182" s="67">
        <v>1</v>
      </c>
      <c r="EK182" s="14"/>
      <c r="EL182" s="23"/>
      <c r="EM182" s="24"/>
      <c r="EN182" s="34"/>
      <c r="EO182" s="25"/>
      <c r="EP182" s="26"/>
      <c r="EQ182" s="16"/>
      <c r="ES182" s="14"/>
      <c r="ET182" s="23"/>
    </row>
    <row r="183" spans="1:150" x14ac:dyDescent="0.35">
      <c r="A183" s="6">
        <v>1993</v>
      </c>
      <c r="B183" s="107">
        <f t="shared" si="121"/>
        <v>1.7073579999999999</v>
      </c>
      <c r="C183" s="24">
        <f t="shared" si="194"/>
        <v>0.43038623486643846</v>
      </c>
      <c r="D183" s="34">
        <f t="shared" si="195"/>
        <v>0.85809064052784212</v>
      </c>
      <c r="E183" s="25">
        <f t="shared" si="196"/>
        <v>0.40079283158129569</v>
      </c>
      <c r="F183" s="26">
        <f t="shared" si="125"/>
        <v>8.0522206956533081E-3</v>
      </c>
      <c r="G183" s="120">
        <f t="shared" si="197"/>
        <v>0.45729780894654642</v>
      </c>
      <c r="I183" s="6">
        <v>1993</v>
      </c>
      <c r="J183" s="107">
        <f t="shared" si="127"/>
        <v>1.7073579999999999</v>
      </c>
      <c r="K183" s="24">
        <f t="shared" si="198"/>
        <v>0.38304705573681097</v>
      </c>
      <c r="L183" s="34">
        <f t="shared" si="199"/>
        <v>0.83798651590328266</v>
      </c>
      <c r="M183" s="25">
        <f t="shared" si="200"/>
        <v>0.3698634090819734</v>
      </c>
      <c r="N183" s="26">
        <f t="shared" si="201"/>
        <v>6.7591913405440473E-3</v>
      </c>
      <c r="O183" s="120">
        <f t="shared" si="202"/>
        <v>0.46812310682130925</v>
      </c>
      <c r="Q183" s="6">
        <v>1993</v>
      </c>
      <c r="R183" s="107">
        <f t="shared" si="132"/>
        <v>1.7073579999999999</v>
      </c>
      <c r="S183" s="24">
        <f t="shared" si="133"/>
        <v>0.48843039122954102</v>
      </c>
      <c r="T183" s="34">
        <f t="shared" si="134"/>
        <v>0.87145208700447641</v>
      </c>
      <c r="U183" s="25">
        <f t="shared" si="135"/>
        <v>0.4213489030838099</v>
      </c>
      <c r="V183" s="26">
        <f t="shared" si="136"/>
        <v>9.7595051084601453E-3</v>
      </c>
      <c r="W183" s="120">
        <f t="shared" si="118"/>
        <v>0.45010318392066651</v>
      </c>
      <c r="Y183" s="6">
        <v>1993</v>
      </c>
      <c r="Z183" s="107">
        <f t="shared" si="137"/>
        <v>1.7073579999999999</v>
      </c>
      <c r="AA183" s="24">
        <f t="shared" si="138"/>
        <v>0.48205960598301645</v>
      </c>
      <c r="AB183" s="34">
        <f t="shared" si="139"/>
        <v>0.86869581164351262</v>
      </c>
      <c r="AC183" s="25">
        <f t="shared" si="140"/>
        <v>0.41710847945155805</v>
      </c>
      <c r="AD183" s="26">
        <f t="shared" si="141"/>
        <v>1.9064308575540014E-2</v>
      </c>
      <c r="AE183" s="120">
        <f t="shared" si="119"/>
        <v>0.45158733219195457</v>
      </c>
      <c r="AG183" s="6">
        <v>1993</v>
      </c>
      <c r="AH183" s="107">
        <f t="shared" si="142"/>
        <v>1.7073579999999999</v>
      </c>
      <c r="AI183" s="24">
        <f t="shared" si="143"/>
        <v>0.38446468323659017</v>
      </c>
      <c r="AJ183" s="34">
        <f t="shared" si="144"/>
        <v>0.83880297246699687</v>
      </c>
      <c r="AK183" s="25">
        <f t="shared" si="145"/>
        <v>0.37111949610307227</v>
      </c>
      <c r="AL183" s="26">
        <f t="shared" si="146"/>
        <v>3.367030788116765E-3</v>
      </c>
      <c r="AM183" s="120">
        <f t="shared" si="120"/>
        <v>0.4676834763639246</v>
      </c>
      <c r="AP183" s="6">
        <v>2009</v>
      </c>
      <c r="AQ183" s="107">
        <f t="shared" si="158"/>
        <v>2.1937500000000001</v>
      </c>
      <c r="AR183" s="24">
        <f t="shared" si="159"/>
        <v>0.57938352836198437</v>
      </c>
      <c r="AS183" s="34">
        <f t="shared" si="160"/>
        <v>1.1184698076600501</v>
      </c>
      <c r="AT183" s="25">
        <f t="shared" si="161"/>
        <v>0.5394727810154617</v>
      </c>
      <c r="AU183" s="26">
        <f t="shared" si="162"/>
        <v>9.8084114684435248E-3</v>
      </c>
      <c r="AV183" s="120">
        <f t="shared" si="152"/>
        <v>0.57899702664458841</v>
      </c>
      <c r="AX183" s="6"/>
      <c r="AZ183" s="6">
        <v>2009</v>
      </c>
      <c r="BA183" s="107">
        <f t="shared" si="163"/>
        <v>2.1937500000000001</v>
      </c>
      <c r="BB183" s="107">
        <f t="shared" si="164"/>
        <v>2.1937500000000001</v>
      </c>
      <c r="BC183" s="24">
        <f t="shared" si="165"/>
        <v>0.57938352836198437</v>
      </c>
      <c r="BD183" s="34">
        <f t="shared" si="166"/>
        <v>1.1184698076600501</v>
      </c>
      <c r="BE183" s="25">
        <f t="shared" si="167"/>
        <v>0.5394727810154617</v>
      </c>
      <c r="BF183" s="26">
        <f t="shared" si="168"/>
        <v>9.8084114684435248E-3</v>
      </c>
      <c r="BG183" s="16">
        <f t="shared" si="153"/>
        <v>0.57899702664458841</v>
      </c>
      <c r="BH183" s="67">
        <v>1</v>
      </c>
      <c r="BP183" s="107">
        <f t="shared" si="186"/>
        <v>2.1937500000000001</v>
      </c>
      <c r="BQ183" s="24">
        <f t="shared" si="193"/>
        <v>0.57938352836198437</v>
      </c>
      <c r="BR183" s="34">
        <f t="shared" si="187"/>
        <v>1.1184698076600501</v>
      </c>
      <c r="BS183" s="25">
        <f t="shared" si="188"/>
        <v>0.5394727810154617</v>
      </c>
      <c r="BT183" s="26">
        <f t="shared" si="189"/>
        <v>9.8084114684435248E-3</v>
      </c>
      <c r="BU183" s="67">
        <v>1</v>
      </c>
      <c r="CC183" s="107">
        <f t="shared" si="169"/>
        <v>2.1937500000000001</v>
      </c>
      <c r="CD183" s="24">
        <f t="shared" si="170"/>
        <v>0.57938352836198437</v>
      </c>
      <c r="CE183" s="34">
        <f t="shared" si="190"/>
        <v>1.1184698076600501</v>
      </c>
      <c r="CF183" s="25">
        <f t="shared" si="191"/>
        <v>0.5394727810154617</v>
      </c>
      <c r="CG183" s="26">
        <f t="shared" si="192"/>
        <v>9.8084114684435248E-3</v>
      </c>
      <c r="CH183" s="67">
        <v>1</v>
      </c>
      <c r="CY183" s="67"/>
      <c r="DA183" s="6">
        <v>2009</v>
      </c>
      <c r="DB183" s="107">
        <f t="shared" si="203"/>
        <v>4.1937499999999996</v>
      </c>
      <c r="DC183" s="24">
        <f t="shared" si="172"/>
        <v>0.65056768116225872</v>
      </c>
      <c r="DD183" s="34">
        <f t="shared" si="173"/>
        <v>1.1617458372812104</v>
      </c>
      <c r="DE183" s="25">
        <f t="shared" si="174"/>
        <v>0.60605128812493914</v>
      </c>
      <c r="DF183" s="26">
        <f t="shared" si="175"/>
        <v>1.5264374317033039E-2</v>
      </c>
      <c r="DG183" s="120">
        <f t="shared" si="154"/>
        <v>0.55569454915627126</v>
      </c>
      <c r="DK183" s="6">
        <v>2009</v>
      </c>
      <c r="DL183" s="107">
        <f t="shared" si="176"/>
        <v>4.1937499999999996</v>
      </c>
      <c r="DM183" s="24">
        <f t="shared" si="177"/>
        <v>0.65056768116225872</v>
      </c>
      <c r="DN183" s="34">
        <f t="shared" si="178"/>
        <v>1.1617458372812104</v>
      </c>
      <c r="DO183" s="25">
        <f t="shared" si="179"/>
        <v>0.60605128812493914</v>
      </c>
      <c r="DP183" s="26">
        <f t="shared" si="180"/>
        <v>1.5264374317033039E-2</v>
      </c>
      <c r="DQ183" s="110">
        <f t="shared" si="155"/>
        <v>0.55569454915627126</v>
      </c>
      <c r="DR183" s="67">
        <v>1</v>
      </c>
      <c r="DT183" s="6">
        <v>2009</v>
      </c>
      <c r="DU183" s="107">
        <f t="shared" si="204"/>
        <v>2.1937500000000001</v>
      </c>
      <c r="DV183" s="24">
        <f t="shared" si="182"/>
        <v>0.57697194981353994</v>
      </c>
      <c r="DW183" s="34">
        <f t="shared" si="183"/>
        <v>1.1174288237192513</v>
      </c>
      <c r="DX183" s="25">
        <f t="shared" si="184"/>
        <v>0.5378712672603867</v>
      </c>
      <c r="DY183" s="26">
        <f t="shared" si="185"/>
        <v>1.9540790557872695E-2</v>
      </c>
      <c r="DZ183" s="110">
        <f t="shared" si="156"/>
        <v>0.57955755645886464</v>
      </c>
      <c r="EC183" s="6">
        <v>2009</v>
      </c>
      <c r="ED183" s="107">
        <f>EI$128*(EC183-EC$144)</f>
        <v>2.1937500000000001</v>
      </c>
      <c r="EE183" s="24">
        <f>EG182+((ED183-EG182)*EI$130)</f>
        <v>0.57697194981353994</v>
      </c>
      <c r="EF183" s="34">
        <f>EG183+(ED183-EG183)*EI$133</f>
        <v>1.1174288237192513</v>
      </c>
      <c r="EG183" s="25">
        <f>EE183-((EH183-EH182)*EI$132/EI$131)</f>
        <v>0.5378712672603867</v>
      </c>
      <c r="EH183" s="26">
        <f>EH182+(EE183-EH182)*EJ183*EI$129*EI$131/EI$132</f>
        <v>1.9540790557872695E-2</v>
      </c>
      <c r="EI183" s="110">
        <f t="shared" si="157"/>
        <v>0.57955755645886464</v>
      </c>
      <c r="EJ183" s="67">
        <v>1</v>
      </c>
      <c r="EK183" s="6"/>
      <c r="EL183" s="23"/>
      <c r="EM183" s="24"/>
      <c r="EN183" s="34"/>
      <c r="EO183" s="25"/>
      <c r="EP183" s="26"/>
      <c r="EQ183" s="16"/>
      <c r="ES183" s="6"/>
      <c r="ET183" s="23"/>
    </row>
    <row r="184" spans="1:150" x14ac:dyDescent="0.35">
      <c r="A184" s="14">
        <v>1994</v>
      </c>
      <c r="B184" s="107">
        <f t="shared" si="121"/>
        <v>1.747064</v>
      </c>
      <c r="C184" s="24">
        <f t="shared" si="194"/>
        <v>0.44303208949043255</v>
      </c>
      <c r="D184" s="34">
        <f t="shared" si="195"/>
        <v>0.87965167413861867</v>
      </c>
      <c r="E184" s="25">
        <f t="shared" si="196"/>
        <v>0.41258349867479799</v>
      </c>
      <c r="F184" s="26">
        <f t="shared" si="125"/>
        <v>8.4935046205175772E-3</v>
      </c>
      <c r="G184" s="120">
        <f t="shared" si="197"/>
        <v>0.46706817546382068</v>
      </c>
      <c r="I184" s="14">
        <v>1994</v>
      </c>
      <c r="J184" s="107">
        <f t="shared" si="127"/>
        <v>1.747064</v>
      </c>
      <c r="K184" s="24">
        <f t="shared" si="198"/>
        <v>0.39606740472537072</v>
      </c>
      <c r="L184" s="34">
        <f t="shared" si="199"/>
        <v>0.86005945121698613</v>
      </c>
      <c r="M184" s="25">
        <f t="shared" si="200"/>
        <v>0.38244161725690179</v>
      </c>
      <c r="N184" s="26">
        <f t="shared" si="201"/>
        <v>7.1599497954990161E-3</v>
      </c>
      <c r="O184" s="120">
        <f t="shared" si="202"/>
        <v>0.47761783396008434</v>
      </c>
      <c r="Q184" s="14">
        <v>1994</v>
      </c>
      <c r="R184" s="107">
        <f t="shared" si="132"/>
        <v>1.747064</v>
      </c>
      <c r="S184" s="24">
        <f t="shared" si="133"/>
        <v>0.5011834662201029</v>
      </c>
      <c r="T184" s="34">
        <f t="shared" si="134"/>
        <v>0.89252207258190741</v>
      </c>
      <c r="U184" s="25">
        <f t="shared" si="135"/>
        <v>0.43238411166447305</v>
      </c>
      <c r="V184" s="26">
        <f t="shared" si="136"/>
        <v>1.0254464493752447E-2</v>
      </c>
      <c r="W184" s="120">
        <f t="shared" si="118"/>
        <v>0.46013796091743436</v>
      </c>
      <c r="Y184" s="14">
        <v>1994</v>
      </c>
      <c r="Z184" s="107">
        <f t="shared" si="137"/>
        <v>1.747064</v>
      </c>
      <c r="AA184" s="24">
        <f t="shared" si="138"/>
        <v>0.49481778051720349</v>
      </c>
      <c r="AB184" s="34">
        <f t="shared" si="139"/>
        <v>0.88981039138949081</v>
      </c>
      <c r="AC184" s="25">
        <f t="shared" si="140"/>
        <v>0.42821229444537062</v>
      </c>
      <c r="AD184" s="26">
        <f t="shared" si="141"/>
        <v>2.0029605475131794E-2</v>
      </c>
      <c r="AE184" s="120">
        <f t="shared" si="119"/>
        <v>0.46159809694412018</v>
      </c>
      <c r="AG184" s="14">
        <v>1994</v>
      </c>
      <c r="AH184" s="107">
        <f t="shared" si="142"/>
        <v>1.747064</v>
      </c>
      <c r="AI184" s="24">
        <f t="shared" si="143"/>
        <v>0.39748809657575301</v>
      </c>
      <c r="AJ184" s="34">
        <f t="shared" si="144"/>
        <v>0.86087340852757066</v>
      </c>
      <c r="AK184" s="25">
        <f t="shared" si="145"/>
        <v>0.38369385927318572</v>
      </c>
      <c r="AL184" s="26">
        <f t="shared" si="146"/>
        <v>3.5669472707626675E-3</v>
      </c>
      <c r="AM184" s="120">
        <f t="shared" si="120"/>
        <v>0.47717954925438494</v>
      </c>
      <c r="AP184" s="14">
        <v>2010</v>
      </c>
      <c r="AQ184" s="107">
        <f t="shared" si="158"/>
        <v>2.25</v>
      </c>
      <c r="AR184" s="24">
        <f t="shared" si="159"/>
        <v>0.59838333843728919</v>
      </c>
      <c r="AS184" s="34">
        <f t="shared" si="160"/>
        <v>1.1496690108071554</v>
      </c>
      <c r="AT184" s="25">
        <f t="shared" si="161"/>
        <v>0.55718309354946993</v>
      </c>
      <c r="AU184" s="26">
        <f t="shared" si="162"/>
        <v>1.0405516466817716E-2</v>
      </c>
      <c r="AV184" s="120">
        <f t="shared" si="152"/>
        <v>0.59248591725768551</v>
      </c>
      <c r="AX184" s="14"/>
      <c r="AZ184" s="14">
        <v>2010</v>
      </c>
      <c r="BA184" s="107">
        <f t="shared" si="163"/>
        <v>2.25</v>
      </c>
      <c r="BB184" s="107">
        <f t="shared" si="164"/>
        <v>2.25</v>
      </c>
      <c r="BC184" s="24">
        <f t="shared" si="165"/>
        <v>0.59838333843728919</v>
      </c>
      <c r="BD184" s="34">
        <f t="shared" si="166"/>
        <v>1.1496690108071554</v>
      </c>
      <c r="BE184" s="25">
        <f t="shared" si="167"/>
        <v>0.55718309354946993</v>
      </c>
      <c r="BF184" s="26">
        <f t="shared" si="168"/>
        <v>1.0405516466817716E-2</v>
      </c>
      <c r="BG184" s="16">
        <f t="shared" si="153"/>
        <v>0.59248591725768551</v>
      </c>
      <c r="BH184" s="67">
        <v>1</v>
      </c>
      <c r="BP184" s="107">
        <f t="shared" si="186"/>
        <v>2.25</v>
      </c>
      <c r="BQ184" s="24">
        <f t="shared" si="193"/>
        <v>0.59838333843728919</v>
      </c>
      <c r="BR184" s="34">
        <f t="shared" si="187"/>
        <v>1.1496690108071554</v>
      </c>
      <c r="BS184" s="25">
        <f t="shared" si="188"/>
        <v>0.55718309354946993</v>
      </c>
      <c r="BT184" s="26">
        <f t="shared" si="189"/>
        <v>1.0405516466817716E-2</v>
      </c>
      <c r="BU184" s="67">
        <v>1</v>
      </c>
      <c r="CC184" s="107">
        <f t="shared" si="169"/>
        <v>2.25</v>
      </c>
      <c r="CD184" s="24">
        <f t="shared" si="170"/>
        <v>0.59838333843728919</v>
      </c>
      <c r="CE184" s="34">
        <f t="shared" si="190"/>
        <v>1.1496690108071554</v>
      </c>
      <c r="CF184" s="25">
        <f t="shared" si="191"/>
        <v>0.55718309354946993</v>
      </c>
      <c r="CG184" s="26">
        <f t="shared" si="192"/>
        <v>1.0405516466817716E-2</v>
      </c>
      <c r="CH184" s="67">
        <v>1</v>
      </c>
      <c r="CY184" s="67"/>
      <c r="DA184" s="14">
        <v>2010</v>
      </c>
      <c r="DB184" s="107">
        <f t="shared" si="203"/>
        <v>4.25</v>
      </c>
      <c r="DC184" s="24">
        <f t="shared" si="172"/>
        <v>0.66189480213442442</v>
      </c>
      <c r="DD184" s="34">
        <f t="shared" si="173"/>
        <v>1.1883099369216845</v>
      </c>
      <c r="DE184" s="25">
        <f t="shared" si="174"/>
        <v>0.61663067218720713</v>
      </c>
      <c r="DF184" s="26">
        <f t="shared" si="175"/>
        <v>1.5920376200326044E-2</v>
      </c>
      <c r="DG184" s="120">
        <f t="shared" si="154"/>
        <v>0.57167926473447739</v>
      </c>
      <c r="DK184" s="14">
        <v>2010</v>
      </c>
      <c r="DL184" s="107">
        <f t="shared" si="176"/>
        <v>4.25</v>
      </c>
      <c r="DM184" s="24">
        <f t="shared" si="177"/>
        <v>0.66189480213442442</v>
      </c>
      <c r="DN184" s="34">
        <f t="shared" si="178"/>
        <v>1.1883099369216845</v>
      </c>
      <c r="DO184" s="25">
        <f t="shared" si="179"/>
        <v>0.61663067218720713</v>
      </c>
      <c r="DP184" s="26">
        <f t="shared" si="180"/>
        <v>1.5920376200326044E-2</v>
      </c>
      <c r="DQ184" s="110">
        <f t="shared" si="155"/>
        <v>0.57167926473447739</v>
      </c>
      <c r="DR184" s="67">
        <v>1</v>
      </c>
      <c r="DT184" s="14">
        <v>2010</v>
      </c>
      <c r="DU184" s="107">
        <f t="shared" si="204"/>
        <v>2.25</v>
      </c>
      <c r="DV184" s="24">
        <f t="shared" si="182"/>
        <v>0.5960665228862061</v>
      </c>
      <c r="DW184" s="34">
        <f t="shared" si="183"/>
        <v>1.1487113190550948</v>
      </c>
      <c r="DX184" s="25">
        <f t="shared" si="184"/>
        <v>0.55570972162322274</v>
      </c>
      <c r="DY184" s="26">
        <f t="shared" si="185"/>
        <v>2.0727755300901617E-2</v>
      </c>
      <c r="DZ184" s="110">
        <f t="shared" si="156"/>
        <v>0.59300159743187209</v>
      </c>
      <c r="EC184" s="14">
        <v>2010</v>
      </c>
      <c r="ED184" s="107">
        <f>EI$128*(EC184-EC$144)</f>
        <v>2.25</v>
      </c>
      <c r="EE184" s="24">
        <f>EG183+((ED184-EG183)*EI$130)</f>
        <v>0.5960665228862061</v>
      </c>
      <c r="EF184" s="34">
        <f>EG184+(ED184-EG184)*EI$133</f>
        <v>1.1487113190550948</v>
      </c>
      <c r="EG184" s="25">
        <f>EE184-((EH184-EH183)*EI$132/EI$131)</f>
        <v>0.55570972162322274</v>
      </c>
      <c r="EH184" s="26">
        <f>EH183+(EE184-EH183)*EJ184*EI$129*EI$131/EI$132</f>
        <v>2.0727755300901617E-2</v>
      </c>
      <c r="EI184" s="110">
        <f t="shared" si="157"/>
        <v>0.59300159743187209</v>
      </c>
      <c r="EJ184" s="67">
        <v>1</v>
      </c>
      <c r="EK184" s="14"/>
      <c r="EL184" s="23"/>
      <c r="EM184" s="24"/>
      <c r="EN184" s="34"/>
      <c r="EO184" s="25"/>
      <c r="EP184" s="26"/>
      <c r="EQ184" s="16"/>
      <c r="ES184" s="14"/>
      <c r="ET184" s="23"/>
    </row>
    <row r="185" spans="1:150" x14ac:dyDescent="0.35">
      <c r="A185" s="6">
        <v>1995</v>
      </c>
      <c r="B185" s="107">
        <f t="shared" si="121"/>
        <v>1.78677</v>
      </c>
      <c r="C185" s="24">
        <f t="shared" si="194"/>
        <v>0.4556986001538762</v>
      </c>
      <c r="D185" s="34">
        <f t="shared" si="195"/>
        <v>0.90122575825325169</v>
      </c>
      <c r="E185" s="25">
        <f t="shared" si="196"/>
        <v>0.42439424346654109</v>
      </c>
      <c r="F185" s="26">
        <f t="shared" si="125"/>
        <v>8.9471909493195351E-3</v>
      </c>
      <c r="G185" s="120">
        <f t="shared" si="197"/>
        <v>0.4768315147867106</v>
      </c>
      <c r="I185" s="6">
        <v>1995</v>
      </c>
      <c r="J185" s="107">
        <f t="shared" si="127"/>
        <v>1.78677</v>
      </c>
      <c r="K185" s="24">
        <f t="shared" si="198"/>
        <v>0.4091617733953547</v>
      </c>
      <c r="L185" s="34">
        <f t="shared" si="199"/>
        <v>0.88217911122008374</v>
      </c>
      <c r="M185" s="25">
        <f t="shared" si="200"/>
        <v>0.39509170956935974</v>
      </c>
      <c r="N185" s="26">
        <f t="shared" si="201"/>
        <v>7.5737752021459263E-3</v>
      </c>
      <c r="O185" s="120">
        <f t="shared" si="202"/>
        <v>0.48708740165072401</v>
      </c>
      <c r="Q185" s="6">
        <v>1995</v>
      </c>
      <c r="R185" s="107">
        <f t="shared" si="132"/>
        <v>1.78677</v>
      </c>
      <c r="S185" s="24">
        <f t="shared" si="133"/>
        <v>0.51394522986003843</v>
      </c>
      <c r="T185" s="34">
        <f t="shared" si="134"/>
        <v>0.91359803976069287</v>
      </c>
      <c r="U185" s="25">
        <f t="shared" si="135"/>
        <v>0.44342852270875832</v>
      </c>
      <c r="V185" s="26">
        <f t="shared" si="136"/>
        <v>1.0761778933689714E-2</v>
      </c>
      <c r="W185" s="120">
        <f t="shared" si="118"/>
        <v>0.47016951705193455</v>
      </c>
      <c r="Y185" s="6">
        <v>1995</v>
      </c>
      <c r="Z185" s="107">
        <f t="shared" si="137"/>
        <v>1.78677</v>
      </c>
      <c r="AA185" s="24">
        <f t="shared" si="138"/>
        <v>0.50759282118092763</v>
      </c>
      <c r="AB185" s="34">
        <f t="shared" si="139"/>
        <v>0.9109365811383755</v>
      </c>
      <c r="AC185" s="25">
        <f t="shared" si="140"/>
        <v>0.43933397098211624</v>
      </c>
      <c r="AD185" s="26">
        <f t="shared" si="141"/>
        <v>2.1018864173665292E-2</v>
      </c>
      <c r="AE185" s="120">
        <f t="shared" si="119"/>
        <v>0.47160261015625926</v>
      </c>
      <c r="AG185" s="6">
        <v>1995</v>
      </c>
      <c r="AH185" s="107">
        <f t="shared" si="142"/>
        <v>1.78677</v>
      </c>
      <c r="AI185" s="24">
        <f t="shared" si="143"/>
        <v>0.4105824104340744</v>
      </c>
      <c r="AJ185" s="34">
        <f t="shared" si="144"/>
        <v>0.88298846499518291</v>
      </c>
      <c r="AK185" s="25">
        <f t="shared" si="145"/>
        <v>0.39633686922335848</v>
      </c>
      <c r="AL185" s="26">
        <f t="shared" si="146"/>
        <v>3.7734043897585503E-3</v>
      </c>
      <c r="AM185" s="120">
        <f t="shared" si="120"/>
        <v>0.48665159577182443</v>
      </c>
      <c r="AP185" s="6">
        <v>2011</v>
      </c>
      <c r="AQ185" s="107">
        <f t="shared" si="158"/>
        <v>2.3062499999999999</v>
      </c>
      <c r="AR185" s="24">
        <f t="shared" si="159"/>
        <v>0.61742095780762618</v>
      </c>
      <c r="AS185" s="34">
        <f t="shared" si="160"/>
        <v>1.1808919199939503</v>
      </c>
      <c r="AT185" s="25">
        <f t="shared" si="161"/>
        <v>0.57492987691376962</v>
      </c>
      <c r="AU185" s="26">
        <f t="shared" si="162"/>
        <v>1.1021329233395348E-2</v>
      </c>
      <c r="AV185" s="120">
        <f t="shared" si="152"/>
        <v>0.60596204308018065</v>
      </c>
      <c r="AX185" s="6"/>
      <c r="AZ185" s="6">
        <v>2011</v>
      </c>
      <c r="BA185" s="107">
        <f t="shared" si="163"/>
        <v>2.3062499999999999</v>
      </c>
      <c r="BB185" s="107">
        <f t="shared" si="164"/>
        <v>2.3062499999999999</v>
      </c>
      <c r="BC185" s="24">
        <f t="shared" si="165"/>
        <v>0.61742095780762618</v>
      </c>
      <c r="BD185" s="34">
        <f t="shared" si="166"/>
        <v>1.1808919199939503</v>
      </c>
      <c r="BE185" s="25">
        <f t="shared" si="167"/>
        <v>0.57492987691376962</v>
      </c>
      <c r="BF185" s="26">
        <f t="shared" si="168"/>
        <v>1.1021329233395348E-2</v>
      </c>
      <c r="BG185" s="16">
        <f t="shared" si="153"/>
        <v>0.60596204308018065</v>
      </c>
      <c r="BH185" s="67">
        <v>1</v>
      </c>
      <c r="BP185" s="107">
        <f t="shared" si="186"/>
        <v>2.3062499999999999</v>
      </c>
      <c r="BQ185" s="24">
        <f t="shared" si="193"/>
        <v>0.61742095780762618</v>
      </c>
      <c r="BR185" s="34">
        <f t="shared" si="187"/>
        <v>1.1808919199939503</v>
      </c>
      <c r="BS185" s="25">
        <f t="shared" si="188"/>
        <v>0.57492987691376962</v>
      </c>
      <c r="BT185" s="26">
        <f t="shared" si="189"/>
        <v>1.1021329233395348E-2</v>
      </c>
      <c r="BU185" s="67">
        <v>1</v>
      </c>
      <c r="CC185" s="107">
        <f t="shared" si="169"/>
        <v>2.3062499999999999</v>
      </c>
      <c r="CD185" s="24">
        <f t="shared" si="170"/>
        <v>0.61742095780762618</v>
      </c>
      <c r="CE185" s="34">
        <f t="shared" si="190"/>
        <v>1.1808919199939503</v>
      </c>
      <c r="CF185" s="25">
        <f t="shared" si="191"/>
        <v>0.57492987691376962</v>
      </c>
      <c r="CG185" s="26">
        <f t="shared" si="192"/>
        <v>1.1021329233395348E-2</v>
      </c>
      <c r="CH185" s="67">
        <v>1</v>
      </c>
      <c r="CY185" s="67"/>
      <c r="DA185" s="6">
        <v>2011</v>
      </c>
      <c r="DB185" s="107">
        <f t="shared" si="203"/>
        <v>4.3062500000000004</v>
      </c>
      <c r="DC185" s="24">
        <f t="shared" si="172"/>
        <v>0.67317408838593817</v>
      </c>
      <c r="DD185" s="34">
        <f t="shared" si="173"/>
        <v>1.2148456135464145</v>
      </c>
      <c r="DE185" s="25">
        <f t="shared" si="174"/>
        <v>0.62716632853294529</v>
      </c>
      <c r="DF185" s="26">
        <f t="shared" si="175"/>
        <v>1.6587155328630289E-2</v>
      </c>
      <c r="DG185" s="120">
        <f t="shared" si="154"/>
        <v>0.58767928501346922</v>
      </c>
      <c r="DK185" s="6">
        <v>2011</v>
      </c>
      <c r="DL185" s="107">
        <f t="shared" si="176"/>
        <v>4.3062500000000004</v>
      </c>
      <c r="DM185" s="24">
        <f t="shared" si="177"/>
        <v>0.67317408838593817</v>
      </c>
      <c r="DN185" s="34">
        <f t="shared" si="178"/>
        <v>1.2148456135464145</v>
      </c>
      <c r="DO185" s="25">
        <f t="shared" si="179"/>
        <v>0.62716632853294529</v>
      </c>
      <c r="DP185" s="26">
        <f t="shared" si="180"/>
        <v>1.6587155328630289E-2</v>
      </c>
      <c r="DQ185" s="110">
        <f t="shared" si="155"/>
        <v>0.58767928501346922</v>
      </c>
      <c r="DR185" s="67">
        <v>1</v>
      </c>
      <c r="DT185" s="6">
        <v>2011</v>
      </c>
      <c r="DU185" s="107">
        <f t="shared" si="204"/>
        <v>2.3062499999999999</v>
      </c>
      <c r="DV185" s="24">
        <f t="shared" si="182"/>
        <v>0.61521058568524944</v>
      </c>
      <c r="DW185" s="34">
        <f t="shared" si="183"/>
        <v>1.1800254119129243</v>
      </c>
      <c r="DX185" s="25">
        <f t="shared" si="184"/>
        <v>0.57359678755834509</v>
      </c>
      <c r="DY185" s="26">
        <f t="shared" si="185"/>
        <v>2.1951690539928216E-2</v>
      </c>
      <c r="DZ185" s="110">
        <f t="shared" si="156"/>
        <v>0.60642862435457923</v>
      </c>
      <c r="EC185" s="6">
        <v>2011</v>
      </c>
      <c r="ED185" s="107">
        <f>EI$128*(EC185-EC$144)</f>
        <v>2.3062499999999999</v>
      </c>
      <c r="EE185" s="24">
        <f>EG184+((ED185-EG184)*EI$130)</f>
        <v>0.61521058568524944</v>
      </c>
      <c r="EF185" s="34">
        <f>EG185+(ED185-EG185)*EI$133</f>
        <v>1.1800254119129243</v>
      </c>
      <c r="EG185" s="25">
        <f>EE185-((EH185-EH184)*EI$132/EI$131)</f>
        <v>0.57359678755834509</v>
      </c>
      <c r="EH185" s="26">
        <f>EH184+(EE185-EH184)*EJ185*EI$129*EI$131/EI$132</f>
        <v>2.1951690539928216E-2</v>
      </c>
      <c r="EI185" s="110">
        <f t="shared" si="157"/>
        <v>0.60642862435457923</v>
      </c>
      <c r="EJ185" s="67">
        <v>1</v>
      </c>
      <c r="EK185" s="6"/>
      <c r="EL185" s="23"/>
      <c r="EM185" s="24"/>
      <c r="EN185" s="34"/>
      <c r="EO185" s="25"/>
      <c r="EP185" s="26"/>
      <c r="EQ185" s="16"/>
      <c r="ES185" s="6"/>
      <c r="ET185" s="23"/>
    </row>
    <row r="186" spans="1:150" x14ac:dyDescent="0.35">
      <c r="A186" s="14">
        <v>1996</v>
      </c>
      <c r="B186" s="107">
        <f t="shared" si="121"/>
        <v>1.826476</v>
      </c>
      <c r="C186" s="24">
        <f t="shared" si="194"/>
        <v>0.46838455857777839</v>
      </c>
      <c r="D186" s="34">
        <f t="shared" si="195"/>
        <v>0.92281216284846113</v>
      </c>
      <c r="E186" s="25">
        <f t="shared" si="196"/>
        <v>0.43622394284378629</v>
      </c>
      <c r="F186" s="26">
        <f t="shared" si="125"/>
        <v>9.4132868295223188E-3</v>
      </c>
      <c r="G186" s="120">
        <f t="shared" si="197"/>
        <v>0.48658822000467483</v>
      </c>
      <c r="I186" s="14">
        <v>1996</v>
      </c>
      <c r="J186" s="107">
        <f t="shared" si="127"/>
        <v>1.826476</v>
      </c>
      <c r="K186" s="24">
        <f t="shared" si="198"/>
        <v>0.42232665846338352</v>
      </c>
      <c r="L186" s="34">
        <f t="shared" si="199"/>
        <v>0.90434329990700613</v>
      </c>
      <c r="M186" s="25">
        <f t="shared" si="200"/>
        <v>0.40781030754924025</v>
      </c>
      <c r="N186" s="26">
        <f t="shared" si="201"/>
        <v>8.0007266996207291E-3</v>
      </c>
      <c r="O186" s="120">
        <f t="shared" si="202"/>
        <v>0.49653299235776588</v>
      </c>
      <c r="Q186" s="14">
        <v>1996</v>
      </c>
      <c r="R186" s="107">
        <f t="shared" si="132"/>
        <v>1.826476</v>
      </c>
      <c r="S186" s="24">
        <f t="shared" si="133"/>
        <v>0.52671564179123687</v>
      </c>
      <c r="T186" s="34">
        <f t="shared" si="134"/>
        <v>0.93467996564426703</v>
      </c>
      <c r="U186" s="25">
        <f t="shared" si="135"/>
        <v>0.45448210099118025</v>
      </c>
      <c r="V186" s="26">
        <f t="shared" si="136"/>
        <v>1.12814446948412E-2</v>
      </c>
      <c r="W186" s="120">
        <f t="shared" si="118"/>
        <v>0.48019786465308678</v>
      </c>
      <c r="Y186" s="14">
        <v>1996</v>
      </c>
      <c r="Z186" s="107">
        <f t="shared" si="137"/>
        <v>1.826476</v>
      </c>
      <c r="AA186" s="24">
        <f t="shared" si="138"/>
        <v>0.52038467973763125</v>
      </c>
      <c r="AB186" s="34">
        <f t="shared" si="139"/>
        <v>0.93207435261313942</v>
      </c>
      <c r="AC186" s="25">
        <f t="shared" si="140"/>
        <v>0.45047346555867607</v>
      </c>
      <c r="AD186" s="26">
        <f t="shared" si="141"/>
        <v>2.2032070176258845E-2</v>
      </c>
      <c r="AE186" s="120">
        <f t="shared" si="119"/>
        <v>0.48160088705446336</v>
      </c>
      <c r="AG186" s="14">
        <v>1996</v>
      </c>
      <c r="AH186" s="107">
        <f t="shared" si="142"/>
        <v>1.826476</v>
      </c>
      <c r="AI186" s="24">
        <f t="shared" si="143"/>
        <v>0.42374405552556205</v>
      </c>
      <c r="AJ186" s="34">
        <f t="shared" si="144"/>
        <v>0.90514590377827575</v>
      </c>
      <c r="AK186" s="25">
        <f t="shared" si="145"/>
        <v>0.40904508273580892</v>
      </c>
      <c r="AL186" s="26">
        <f t="shared" si="146"/>
        <v>3.9864329809143929E-3</v>
      </c>
      <c r="AM186" s="120">
        <f t="shared" si="120"/>
        <v>0.49610082104246683</v>
      </c>
      <c r="AP186" s="14">
        <v>2012</v>
      </c>
      <c r="AQ186" s="107">
        <f t="shared" si="158"/>
        <v>2.3625000000000003</v>
      </c>
      <c r="AR186" s="24">
        <f t="shared" si="159"/>
        <v>0.63649379195285938</v>
      </c>
      <c r="AS186" s="34">
        <f t="shared" si="160"/>
        <v>1.2121369677156228</v>
      </c>
      <c r="AT186" s="25">
        <f t="shared" si="161"/>
        <v>0.59271071956249688</v>
      </c>
      <c r="AU186" s="26">
        <f t="shared" si="162"/>
        <v>1.1655866514415095E-2</v>
      </c>
      <c r="AV186" s="120">
        <f t="shared" si="152"/>
        <v>0.61942624815312597</v>
      </c>
      <c r="AX186" s="14"/>
      <c r="AZ186" s="14">
        <v>2012</v>
      </c>
      <c r="BA186" s="107">
        <f t="shared" si="163"/>
        <v>2.3625000000000003</v>
      </c>
      <c r="BB186" s="107">
        <f t="shared" si="164"/>
        <v>2.3625000000000003</v>
      </c>
      <c r="BC186" s="24">
        <f t="shared" si="165"/>
        <v>0.63649379195285938</v>
      </c>
      <c r="BD186" s="34">
        <f t="shared" si="166"/>
        <v>1.2121369677156228</v>
      </c>
      <c r="BE186" s="25">
        <f t="shared" si="167"/>
        <v>0.59271071956249688</v>
      </c>
      <c r="BF186" s="26">
        <f t="shared" si="168"/>
        <v>1.1655866514415095E-2</v>
      </c>
      <c r="BG186" s="16">
        <f t="shared" si="153"/>
        <v>0.61942624815312597</v>
      </c>
      <c r="BH186" s="67">
        <v>1</v>
      </c>
      <c r="BP186" s="107">
        <f t="shared" si="186"/>
        <v>2.3625000000000003</v>
      </c>
      <c r="BQ186" s="24">
        <f t="shared" si="193"/>
        <v>0.63649379195285938</v>
      </c>
      <c r="BR186" s="34">
        <f t="shared" si="187"/>
        <v>1.2121369677156228</v>
      </c>
      <c r="BS186" s="25">
        <f t="shared" si="188"/>
        <v>0.59271071956249688</v>
      </c>
      <c r="BT186" s="26">
        <f t="shared" si="189"/>
        <v>1.1655866514415095E-2</v>
      </c>
      <c r="BU186" s="67">
        <v>1</v>
      </c>
      <c r="CC186" s="107">
        <f t="shared" si="169"/>
        <v>2.3625000000000003</v>
      </c>
      <c r="CD186" s="24">
        <f t="shared" si="170"/>
        <v>0.63649379195285938</v>
      </c>
      <c r="CE186" s="34">
        <f t="shared" si="190"/>
        <v>1.2121369677156228</v>
      </c>
      <c r="CF186" s="25">
        <f t="shared" si="191"/>
        <v>0.59271071956249688</v>
      </c>
      <c r="CG186" s="26">
        <f t="shared" si="192"/>
        <v>1.1655866514415095E-2</v>
      </c>
      <c r="CH186" s="67">
        <v>1</v>
      </c>
      <c r="CY186" s="67"/>
      <c r="DA186" s="14">
        <v>2012</v>
      </c>
      <c r="DB186" s="107">
        <f t="shared" si="203"/>
        <v>4.3625000000000007</v>
      </c>
      <c r="DC186" s="24">
        <f t="shared" si="172"/>
        <v>0.6844103170481779</v>
      </c>
      <c r="DD186" s="34">
        <f t="shared" si="173"/>
        <v>1.2413557522230765</v>
      </c>
      <c r="DE186" s="25">
        <f t="shared" si="174"/>
        <v>0.63766269572780965</v>
      </c>
      <c r="DF186" s="26">
        <f t="shared" si="175"/>
        <v>1.7264657086896496E-2</v>
      </c>
      <c r="DG186" s="120">
        <f t="shared" si="154"/>
        <v>0.60369305649526683</v>
      </c>
      <c r="DK186" s="14">
        <v>2012</v>
      </c>
      <c r="DL186" s="107">
        <f t="shared" si="176"/>
        <v>4.3625000000000007</v>
      </c>
      <c r="DM186" s="24">
        <f t="shared" si="177"/>
        <v>0.6844103170481779</v>
      </c>
      <c r="DN186" s="34">
        <f t="shared" si="178"/>
        <v>1.2413557522230765</v>
      </c>
      <c r="DO186" s="25">
        <f t="shared" si="179"/>
        <v>0.63766269572780965</v>
      </c>
      <c r="DP186" s="26">
        <f t="shared" si="180"/>
        <v>1.7264657086896496E-2</v>
      </c>
      <c r="DQ186" s="110">
        <f t="shared" si="155"/>
        <v>0.60369305649526683</v>
      </c>
      <c r="DR186" s="67">
        <v>1</v>
      </c>
      <c r="DT186" s="14">
        <v>2012</v>
      </c>
      <c r="DU186" s="107">
        <f t="shared" si="204"/>
        <v>2.3625000000000003</v>
      </c>
      <c r="DV186" s="24">
        <f t="shared" si="182"/>
        <v>0.63440160774923693</v>
      </c>
      <c r="DW186" s="34">
        <f t="shared" si="183"/>
        <v>1.2113695738039805</v>
      </c>
      <c r="DX186" s="25">
        <f t="shared" si="184"/>
        <v>0.59153011354458529</v>
      </c>
      <c r="DY186" s="26">
        <f t="shared" si="185"/>
        <v>2.321261684006503E-2</v>
      </c>
      <c r="DZ186" s="110">
        <f t="shared" si="156"/>
        <v>0.61983946025939518</v>
      </c>
      <c r="EC186" s="14">
        <v>2012</v>
      </c>
      <c r="ED186" s="107">
        <f>EI$128*(EC186-EC$144)</f>
        <v>2.3625000000000003</v>
      </c>
      <c r="EE186" s="24">
        <f>EG185+((ED186-EG185)*EI$130)</f>
        <v>0.63440160774923693</v>
      </c>
      <c r="EF186" s="34">
        <f>EG186+(ED186-EG186)*EI$133</f>
        <v>1.2113695738039805</v>
      </c>
      <c r="EG186" s="25">
        <f>EE186-((EH186-EH185)*EI$132/EI$131)</f>
        <v>0.59153011354458529</v>
      </c>
      <c r="EH186" s="26">
        <f>EH185+(EE186-EH185)*EJ186*EI$129*EI$131/EI$132</f>
        <v>2.321261684006503E-2</v>
      </c>
      <c r="EI186" s="110">
        <f t="shared" si="157"/>
        <v>0.61983946025939518</v>
      </c>
      <c r="EJ186" s="67">
        <v>1</v>
      </c>
      <c r="EK186" s="14"/>
      <c r="EL186" s="23"/>
      <c r="EM186" s="24"/>
      <c r="EN186" s="34"/>
      <c r="EO186" s="25"/>
      <c r="EP186" s="26"/>
      <c r="EQ186" s="16"/>
      <c r="ES186" s="14"/>
      <c r="ET186" s="23"/>
    </row>
    <row r="187" spans="1:150" x14ac:dyDescent="0.35">
      <c r="A187" s="6">
        <v>1997</v>
      </c>
      <c r="B187" s="107">
        <f t="shared" si="121"/>
        <v>1.866182</v>
      </c>
      <c r="C187" s="24">
        <f t="shared" si="194"/>
        <v>0.48108887688706248</v>
      </c>
      <c r="D187" s="34">
        <f t="shared" si="195"/>
        <v>0.94441023062897256</v>
      </c>
      <c r="E187" s="25">
        <f t="shared" si="196"/>
        <v>0.44807158558303467</v>
      </c>
      <c r="F187" s="26">
        <f t="shared" si="125"/>
        <v>9.891798297696635E-3</v>
      </c>
      <c r="G187" s="120">
        <f t="shared" si="197"/>
        <v>0.49633864504593789</v>
      </c>
      <c r="I187" s="6">
        <v>1997</v>
      </c>
      <c r="J187" s="107">
        <f t="shared" si="127"/>
        <v>1.866182</v>
      </c>
      <c r="K187" s="24">
        <f t="shared" si="198"/>
        <v>0.43555874574150083</v>
      </c>
      <c r="L187" s="34">
        <f t="shared" si="199"/>
        <v>0.92654993979877276</v>
      </c>
      <c r="M187" s="25">
        <f t="shared" si="200"/>
        <v>0.42059421507503503</v>
      </c>
      <c r="N187" s="26">
        <f t="shared" si="201"/>
        <v>8.4408599545167818E-3</v>
      </c>
      <c r="O187" s="120">
        <f t="shared" si="202"/>
        <v>0.50595572472373773</v>
      </c>
      <c r="Q187" s="6">
        <v>1997</v>
      </c>
      <c r="R187" s="107">
        <f t="shared" si="132"/>
        <v>1.866182</v>
      </c>
      <c r="S187" s="24">
        <f t="shared" si="133"/>
        <v>0.53949466890949138</v>
      </c>
      <c r="T187" s="34">
        <f t="shared" si="134"/>
        <v>0.9557678313876361</v>
      </c>
      <c r="U187" s="25">
        <f t="shared" si="135"/>
        <v>0.46554481751944027</v>
      </c>
      <c r="V187" s="26">
        <f t="shared" si="136"/>
        <v>1.1813458014194086E-2</v>
      </c>
      <c r="W187" s="120">
        <f t="shared" si="118"/>
        <v>0.49022301386819583</v>
      </c>
      <c r="Y187" s="6">
        <v>1997</v>
      </c>
      <c r="Z187" s="107">
        <f t="shared" si="137"/>
        <v>1.866182</v>
      </c>
      <c r="AA187" s="24">
        <f t="shared" si="138"/>
        <v>0.5331933152260826</v>
      </c>
      <c r="AB187" s="34">
        <f t="shared" si="139"/>
        <v>0.95322368159741977</v>
      </c>
      <c r="AC187" s="25">
        <f t="shared" si="140"/>
        <v>0.46163074091910733</v>
      </c>
      <c r="AD187" s="26">
        <f t="shared" si="141"/>
        <v>2.306920893433095E-2</v>
      </c>
      <c r="AE187" s="120">
        <f t="shared" si="119"/>
        <v>0.49159294067831244</v>
      </c>
      <c r="AG187" s="6">
        <v>1997</v>
      </c>
      <c r="AH187" s="107">
        <f t="shared" si="142"/>
        <v>1.866182</v>
      </c>
      <c r="AI187" s="24">
        <f t="shared" si="143"/>
        <v>0.43696965461825987</v>
      </c>
      <c r="AJ187" s="34">
        <f t="shared" si="144"/>
        <v>0.92734360720961928</v>
      </c>
      <c r="AK187" s="25">
        <f t="shared" si="145"/>
        <v>0.42181524186095282</v>
      </c>
      <c r="AL187" s="26">
        <f t="shared" si="146"/>
        <v>4.2060621513101476E-3</v>
      </c>
      <c r="AM187" s="120">
        <f t="shared" si="120"/>
        <v>0.50552836534866641</v>
      </c>
      <c r="AP187" s="6">
        <v>2013</v>
      </c>
      <c r="AQ187" s="107">
        <f t="shared" si="158"/>
        <v>2.4187500000000002</v>
      </c>
      <c r="AR187" s="24">
        <f t="shared" si="159"/>
        <v>0.65559951238076453</v>
      </c>
      <c r="AS187" s="34">
        <f t="shared" si="160"/>
        <v>1.243402747160578</v>
      </c>
      <c r="AT187" s="25">
        <f t="shared" si="161"/>
        <v>0.61052345717012013</v>
      </c>
      <c r="AU187" s="26">
        <f t="shared" si="162"/>
        <v>1.2309142676888202E-2</v>
      </c>
      <c r="AV187" s="120">
        <f t="shared" si="152"/>
        <v>0.63287928999045784</v>
      </c>
      <c r="AX187" s="6"/>
      <c r="AZ187" s="6">
        <v>2013</v>
      </c>
      <c r="BA187" s="107">
        <f t="shared" si="163"/>
        <v>2.4187500000000002</v>
      </c>
      <c r="BB187" s="107">
        <f t="shared" si="164"/>
        <v>2.4187500000000002</v>
      </c>
      <c r="BC187" s="24">
        <f t="shared" si="165"/>
        <v>0.65559951238076453</v>
      </c>
      <c r="BD187" s="34">
        <f t="shared" si="166"/>
        <v>1.243402747160578</v>
      </c>
      <c r="BE187" s="25">
        <f t="shared" si="167"/>
        <v>0.61052345717012013</v>
      </c>
      <c r="BF187" s="26">
        <f t="shared" si="168"/>
        <v>1.2309142676888202E-2</v>
      </c>
      <c r="BG187" s="16">
        <f t="shared" si="153"/>
        <v>0.63287928999045784</v>
      </c>
      <c r="BH187" s="67">
        <v>1</v>
      </c>
      <c r="BP187" s="107">
        <f t="shared" si="186"/>
        <v>2.4187500000000002</v>
      </c>
      <c r="BQ187" s="24">
        <f t="shared" si="193"/>
        <v>0.65559951238076453</v>
      </c>
      <c r="BR187" s="34">
        <f t="shared" si="187"/>
        <v>1.243402747160578</v>
      </c>
      <c r="BS187" s="25">
        <f t="shared" si="188"/>
        <v>0.61052345717012013</v>
      </c>
      <c r="BT187" s="26">
        <f t="shared" si="189"/>
        <v>1.2309142676888202E-2</v>
      </c>
      <c r="BU187" s="67">
        <v>1</v>
      </c>
      <c r="CC187" s="107">
        <f t="shared" si="169"/>
        <v>2.4187500000000002</v>
      </c>
      <c r="CD187" s="24">
        <f t="shared" si="170"/>
        <v>0.65559951238076453</v>
      </c>
      <c r="CE187" s="34">
        <f t="shared" si="190"/>
        <v>1.243402747160578</v>
      </c>
      <c r="CF187" s="25">
        <f t="shared" si="191"/>
        <v>0.61052345717012013</v>
      </c>
      <c r="CG187" s="26">
        <f t="shared" si="192"/>
        <v>1.2309142676888202E-2</v>
      </c>
      <c r="CH187" s="67">
        <v>1</v>
      </c>
      <c r="CY187" s="67"/>
      <c r="DA187" s="6">
        <v>2013</v>
      </c>
      <c r="DB187" s="107">
        <f t="shared" si="203"/>
        <v>4.4187500000000002</v>
      </c>
      <c r="DC187" s="24">
        <f t="shared" si="172"/>
        <v>0.69560785866578101</v>
      </c>
      <c r="DD187" s="34">
        <f t="shared" si="173"/>
        <v>1.2678429924609182</v>
      </c>
      <c r="DE187" s="25">
        <f t="shared" si="174"/>
        <v>0.64812383455525902</v>
      </c>
      <c r="DF187" s="26">
        <f t="shared" si="175"/>
        <v>1.7952831349367829E-2</v>
      </c>
      <c r="DG187" s="120">
        <f t="shared" si="154"/>
        <v>0.61971915790565923</v>
      </c>
      <c r="DK187" s="6">
        <v>2013</v>
      </c>
      <c r="DL187" s="107">
        <f t="shared" si="176"/>
        <v>4.4187500000000002</v>
      </c>
      <c r="DM187" s="24">
        <f t="shared" si="177"/>
        <v>0.69560785866578101</v>
      </c>
      <c r="DN187" s="34">
        <f t="shared" si="178"/>
        <v>1.2678429924609182</v>
      </c>
      <c r="DO187" s="25">
        <f t="shared" si="179"/>
        <v>0.64812383455525902</v>
      </c>
      <c r="DP187" s="26">
        <f t="shared" si="180"/>
        <v>1.7952831349367829E-2</v>
      </c>
      <c r="DQ187" s="110">
        <f t="shared" si="155"/>
        <v>0.61971915790565923</v>
      </c>
      <c r="DR187" s="67">
        <v>1</v>
      </c>
      <c r="DT187" s="6">
        <v>2013</v>
      </c>
      <c r="DU187" s="107">
        <f t="shared" si="204"/>
        <v>2.4187500000000002</v>
      </c>
      <c r="DV187" s="24">
        <f t="shared" si="182"/>
        <v>0.65363731748520482</v>
      </c>
      <c r="DW187" s="34">
        <f t="shared" si="183"/>
        <v>1.2427424324860292</v>
      </c>
      <c r="DX187" s="25">
        <f t="shared" si="184"/>
        <v>0.60950758844004493</v>
      </c>
      <c r="DY187" s="26">
        <f t="shared" si="185"/>
        <v>2.4510550047275613E-2</v>
      </c>
      <c r="DZ187" s="110">
        <f t="shared" si="156"/>
        <v>0.63323484404598429</v>
      </c>
      <c r="EC187" s="6">
        <v>2013</v>
      </c>
      <c r="ED187" s="107">
        <f>EI$128*(EC187-EC$144)</f>
        <v>2.4187500000000002</v>
      </c>
      <c r="EE187" s="24">
        <f>EG186+((ED187-EG186)*EI$130)</f>
        <v>0.65363731748520482</v>
      </c>
      <c r="EF187" s="34">
        <f>EG187+(ED187-EG187)*EI$133</f>
        <v>1.2427424324860292</v>
      </c>
      <c r="EG187" s="25">
        <f>EE187-((EH187-EH186)*EI$132/EI$131)</f>
        <v>0.60950758844004493</v>
      </c>
      <c r="EH187" s="26">
        <f>EH186+(EE187-EH186)*EJ187*EI$129*EI$131/EI$132</f>
        <v>2.4510550047275613E-2</v>
      </c>
      <c r="EI187" s="110">
        <f t="shared" si="157"/>
        <v>0.63323484404598429</v>
      </c>
      <c r="EJ187" s="67">
        <v>1</v>
      </c>
      <c r="EK187" s="6"/>
      <c r="EL187" s="23"/>
      <c r="EM187" s="24"/>
      <c r="EN187" s="34"/>
      <c r="EO187" s="25"/>
      <c r="EP187" s="26"/>
      <c r="EQ187" s="16"/>
      <c r="ES187" s="6"/>
      <c r="ET187" s="23"/>
    </row>
    <row r="188" spans="1:150" x14ac:dyDescent="0.35">
      <c r="A188" s="14">
        <v>1998</v>
      </c>
      <c r="B188" s="107">
        <f t="shared" si="121"/>
        <v>1.905888</v>
      </c>
      <c r="C188" s="24">
        <f t="shared" si="194"/>
        <v>0.49381057558536695</v>
      </c>
      <c r="D188" s="34">
        <f t="shared" si="195"/>
        <v>0.96601936976389946</v>
      </c>
      <c r="E188" s="25">
        <f t="shared" si="196"/>
        <v>0.45993626117523001</v>
      </c>
      <c r="F188" s="26">
        <f t="shared" si="125"/>
        <v>1.0382730390597171E-2</v>
      </c>
      <c r="G188" s="120">
        <f t="shared" si="197"/>
        <v>0.50608310858866945</v>
      </c>
      <c r="I188" s="14">
        <v>1998</v>
      </c>
      <c r="J188" s="107">
        <f t="shared" si="127"/>
        <v>1.905888</v>
      </c>
      <c r="K188" s="24">
        <f t="shared" si="198"/>
        <v>0.44885489992080235</v>
      </c>
      <c r="L188" s="34">
        <f t="shared" si="199"/>
        <v>0.94879706553928855</v>
      </c>
      <c r="M188" s="25">
        <f t="shared" si="200"/>
        <v>0.43344040852198235</v>
      </c>
      <c r="N188" s="26">
        <f t="shared" si="201"/>
        <v>8.8942273485997231E-3</v>
      </c>
      <c r="O188" s="120">
        <f t="shared" si="202"/>
        <v>0.51535665701730626</v>
      </c>
      <c r="Q188" s="14">
        <v>1998</v>
      </c>
      <c r="R188" s="107">
        <f t="shared" si="132"/>
        <v>1.905888</v>
      </c>
      <c r="S188" s="24">
        <f t="shared" si="133"/>
        <v>0.55228228396841961</v>
      </c>
      <c r="T188" s="34">
        <f t="shared" si="134"/>
        <v>0.97686162141763833</v>
      </c>
      <c r="U188" s="25">
        <f t="shared" si="135"/>
        <v>0.47661664833482809</v>
      </c>
      <c r="V188" s="26">
        <f t="shared" si="136"/>
        <v>1.2357815105083233E-2</v>
      </c>
      <c r="W188" s="120">
        <f t="shared" si="118"/>
        <v>0.50024497308281024</v>
      </c>
      <c r="Y188" s="14">
        <v>1998</v>
      </c>
      <c r="Z188" s="107">
        <f t="shared" si="137"/>
        <v>1.905888</v>
      </c>
      <c r="AA188" s="24">
        <f t="shared" si="138"/>
        <v>0.54601869256720392</v>
      </c>
      <c r="AB188" s="34">
        <f t="shared" si="139"/>
        <v>0.97438454715809097</v>
      </c>
      <c r="AC188" s="25">
        <f t="shared" si="140"/>
        <v>0.47280576485860165</v>
      </c>
      <c r="AD188" s="26">
        <f t="shared" si="141"/>
        <v>2.4130265857644027E-2</v>
      </c>
      <c r="AE188" s="120">
        <f t="shared" si="119"/>
        <v>0.50157878229948927</v>
      </c>
      <c r="AG188" s="14">
        <v>1998</v>
      </c>
      <c r="AH188" s="107">
        <f t="shared" si="142"/>
        <v>1.905888</v>
      </c>
      <c r="AI188" s="24">
        <f t="shared" si="143"/>
        <v>0.45025601219792954</v>
      </c>
      <c r="AJ188" s="34">
        <f t="shared" si="144"/>
        <v>0.94957957156509365</v>
      </c>
      <c r="AK188" s="25">
        <f t="shared" si="145"/>
        <v>0.43464426394629785</v>
      </c>
      <c r="AL188" s="26">
        <f t="shared" si="146"/>
        <v>4.4323193723482882E-3</v>
      </c>
      <c r="AM188" s="120">
        <f t="shared" si="120"/>
        <v>0.5149353076187958</v>
      </c>
      <c r="AP188" s="14">
        <v>2014</v>
      </c>
      <c r="AQ188" s="107">
        <f t="shared" si="158"/>
        <v>2.4750000000000001</v>
      </c>
      <c r="AR188" s="24">
        <f t="shared" si="159"/>
        <v>0.67473602930518117</v>
      </c>
      <c r="AS188" s="34">
        <f t="shared" si="160"/>
        <v>1.2746879957067803</v>
      </c>
      <c r="AT188" s="25">
        <f t="shared" si="161"/>
        <v>0.62836614724120066</v>
      </c>
      <c r="AU188" s="26">
        <f t="shared" si="162"/>
        <v>1.2981169953177775E-2</v>
      </c>
      <c r="AV188" s="120">
        <f t="shared" si="152"/>
        <v>0.64632184846557961</v>
      </c>
      <c r="AX188" s="14"/>
      <c r="AZ188" s="14">
        <v>2014</v>
      </c>
      <c r="BA188" s="107">
        <f t="shared" si="163"/>
        <v>2.4750000000000001</v>
      </c>
      <c r="BB188" s="107">
        <f t="shared" si="164"/>
        <v>2.4750000000000001</v>
      </c>
      <c r="BC188" s="24">
        <f t="shared" si="165"/>
        <v>0.67473602930518117</v>
      </c>
      <c r="BD188" s="34">
        <f t="shared" si="166"/>
        <v>1.2746879957067803</v>
      </c>
      <c r="BE188" s="25">
        <f t="shared" si="167"/>
        <v>0.62836614724120066</v>
      </c>
      <c r="BF188" s="26">
        <f t="shared" si="168"/>
        <v>1.2981169953177775E-2</v>
      </c>
      <c r="BG188" s="16">
        <f t="shared" si="153"/>
        <v>0.64632184846557961</v>
      </c>
      <c r="BH188" s="67">
        <v>1</v>
      </c>
      <c r="BP188" s="107">
        <f t="shared" si="186"/>
        <v>2.4750000000000001</v>
      </c>
      <c r="BQ188" s="24">
        <f t="shared" si="193"/>
        <v>0.67473602930518117</v>
      </c>
      <c r="BR188" s="34">
        <f t="shared" si="187"/>
        <v>1.2746879957067803</v>
      </c>
      <c r="BS188" s="25">
        <f t="shared" si="188"/>
        <v>0.62836614724120066</v>
      </c>
      <c r="BT188" s="26">
        <f t="shared" si="189"/>
        <v>1.2981169953177775E-2</v>
      </c>
      <c r="BU188" s="67">
        <v>1</v>
      </c>
      <c r="CC188" s="107">
        <f t="shared" si="169"/>
        <v>2.4750000000000001</v>
      </c>
      <c r="CD188" s="24">
        <f t="shared" si="170"/>
        <v>0.67473602930518117</v>
      </c>
      <c r="CE188" s="34">
        <f t="shared" si="190"/>
        <v>1.2746879957067803</v>
      </c>
      <c r="CF188" s="25">
        <f t="shared" si="191"/>
        <v>0.62836614724120066</v>
      </c>
      <c r="CG188" s="26">
        <f t="shared" si="192"/>
        <v>1.2981169953177775E-2</v>
      </c>
      <c r="CH188" s="67">
        <v>1</v>
      </c>
      <c r="CY188" s="67"/>
      <c r="DA188" s="14">
        <v>2014</v>
      </c>
      <c r="DB188" s="107">
        <f t="shared" si="203"/>
        <v>4.4749999999999996</v>
      </c>
      <c r="DC188" s="24">
        <f t="shared" si="172"/>
        <v>0.70677071179069961</v>
      </c>
      <c r="DD188" s="34">
        <f t="shared" si="173"/>
        <v>1.294309749103874</v>
      </c>
      <c r="DE188" s="25">
        <f t="shared" si="174"/>
        <v>0.65855346015980643</v>
      </c>
      <c r="DF188" s="26">
        <f t="shared" si="175"/>
        <v>1.8651632097641643E-2</v>
      </c>
      <c r="DG188" s="120">
        <f t="shared" si="154"/>
        <v>0.63575628894406755</v>
      </c>
      <c r="DK188" s="14">
        <v>2014</v>
      </c>
      <c r="DL188" s="107">
        <f t="shared" si="176"/>
        <v>4.4749999999999996</v>
      </c>
      <c r="DM188" s="24">
        <f t="shared" si="177"/>
        <v>0.70677071179069961</v>
      </c>
      <c r="DN188" s="34">
        <f t="shared" si="178"/>
        <v>1.294309749103874</v>
      </c>
      <c r="DO188" s="25">
        <f t="shared" si="179"/>
        <v>0.65855346015980643</v>
      </c>
      <c r="DP188" s="26">
        <f t="shared" si="180"/>
        <v>1.8651632097641643E-2</v>
      </c>
      <c r="DQ188" s="110">
        <f t="shared" si="155"/>
        <v>0.63575628894406755</v>
      </c>
      <c r="DR188" s="67">
        <v>1</v>
      </c>
      <c r="DT188" s="14">
        <v>2014</v>
      </c>
      <c r="DU188" s="107">
        <f t="shared" si="204"/>
        <v>2.4750000000000001</v>
      </c>
      <c r="DV188" s="24">
        <f t="shared" si="182"/>
        <v>0.6729156755089678</v>
      </c>
      <c r="DW188" s="34">
        <f t="shared" si="183"/>
        <v>1.274142755872322</v>
      </c>
      <c r="DX188" s="25">
        <f t="shared" si="184"/>
        <v>0.62752731672664941</v>
      </c>
      <c r="DY188" s="26">
        <f t="shared" si="185"/>
        <v>2.5845501776167332E-2</v>
      </c>
      <c r="DZ188" s="110">
        <f t="shared" si="156"/>
        <v>0.64661543914567254</v>
      </c>
      <c r="EC188" s="14">
        <v>2014</v>
      </c>
      <c r="ED188" s="107">
        <f>EI$128*(EC188-EC$144)</f>
        <v>2.4750000000000001</v>
      </c>
      <c r="EE188" s="24">
        <f>EG187+((ED188-EG187)*EI$130)</f>
        <v>0.6729156755089678</v>
      </c>
      <c r="EF188" s="34">
        <f>EG188+(ED188-EG188)*EI$133</f>
        <v>1.274142755872322</v>
      </c>
      <c r="EG188" s="25">
        <f>EE188-((EH188-EH187)*EI$132/EI$131)</f>
        <v>0.62752731672664941</v>
      </c>
      <c r="EH188" s="26">
        <f>EH187+(EE188-EH187)*EJ188*EI$129*EI$131/EI$132</f>
        <v>2.5845501776167332E-2</v>
      </c>
      <c r="EI188" s="110">
        <f t="shared" si="157"/>
        <v>0.64661543914567254</v>
      </c>
      <c r="EJ188" s="67">
        <v>1</v>
      </c>
      <c r="EK188" s="14"/>
      <c r="EL188" s="23"/>
      <c r="EM188" s="24"/>
      <c r="EN188" s="34"/>
      <c r="EO188" s="25"/>
      <c r="EP188" s="26"/>
      <c r="EQ188" s="16"/>
      <c r="ES188" s="14"/>
      <c r="ET188" s="23"/>
    </row>
    <row r="189" spans="1:150" x14ac:dyDescent="0.35">
      <c r="A189" s="6">
        <v>1999</v>
      </c>
      <c r="B189" s="107">
        <f t="shared" si="121"/>
        <v>1.9455939999999998</v>
      </c>
      <c r="C189" s="24">
        <f t="shared" si="194"/>
        <v>0.50654877273085719</v>
      </c>
      <c r="D189" s="34">
        <f t="shared" si="195"/>
        <v>0.98763904734857522</v>
      </c>
      <c r="E189" s="25">
        <f t="shared" si="196"/>
        <v>0.47181714976703898</v>
      </c>
      <c r="F189" s="26">
        <f t="shared" si="125"/>
        <v>1.0886087245145261E-2</v>
      </c>
      <c r="G189" s="120">
        <f t="shared" si="197"/>
        <v>0.51582189758153629</v>
      </c>
      <c r="I189" s="6">
        <v>1999</v>
      </c>
      <c r="J189" s="107">
        <f t="shared" si="127"/>
        <v>1.9455939999999998</v>
      </c>
      <c r="K189" s="24">
        <f t="shared" si="198"/>
        <v>0.4622121549070346</v>
      </c>
      <c r="L189" s="34">
        <f t="shared" si="199"/>
        <v>0.97108281783761807</v>
      </c>
      <c r="M189" s="25">
        <f t="shared" si="200"/>
        <v>0.44634602744248936</v>
      </c>
      <c r="N189" s="26">
        <f t="shared" si="201"/>
        <v>9.3608781563804654E-3</v>
      </c>
      <c r="O189" s="120">
        <f t="shared" si="202"/>
        <v>0.52473679039512877</v>
      </c>
      <c r="Q189" s="6">
        <v>1999</v>
      </c>
      <c r="R189" s="107">
        <f t="shared" si="132"/>
        <v>1.9455939999999998</v>
      </c>
      <c r="S189" s="24">
        <f t="shared" si="133"/>
        <v>0.56507846445210475</v>
      </c>
      <c r="T189" s="34">
        <f t="shared" si="134"/>
        <v>0.99796132280328909</v>
      </c>
      <c r="U189" s="25">
        <f t="shared" si="135"/>
        <v>0.48769757354352167</v>
      </c>
      <c r="V189" s="26">
        <f t="shared" si="136"/>
        <v>1.2914512161979514E-2</v>
      </c>
      <c r="W189" s="120">
        <f t="shared" si="118"/>
        <v>0.51026374925976747</v>
      </c>
      <c r="Y189" s="6">
        <v>1999</v>
      </c>
      <c r="Z189" s="107">
        <f t="shared" si="137"/>
        <v>1.9455939999999998</v>
      </c>
      <c r="AA189" s="24">
        <f t="shared" si="138"/>
        <v>0.55886078143791351</v>
      </c>
      <c r="AB189" s="34">
        <f t="shared" si="139"/>
        <v>0.99555693101683918</v>
      </c>
      <c r="AC189" s="25">
        <f t="shared" si="140"/>
        <v>0.48399850925667587</v>
      </c>
      <c r="AD189" s="26">
        <f t="shared" si="141"/>
        <v>2.5215226324038775E-2</v>
      </c>
      <c r="AE189" s="120">
        <f t="shared" si="119"/>
        <v>0.51155842176016331</v>
      </c>
      <c r="AG189" s="6">
        <v>1999</v>
      </c>
      <c r="AH189" s="107">
        <f t="shared" si="142"/>
        <v>1.9455939999999998</v>
      </c>
      <c r="AI189" s="24">
        <f t="shared" si="143"/>
        <v>0.46360010468803098</v>
      </c>
      <c r="AJ189" s="34">
        <f t="shared" si="144"/>
        <v>0.97185190093128826</v>
      </c>
      <c r="AK189" s="25">
        <f t="shared" si="145"/>
        <v>0.4475292322019821</v>
      </c>
      <c r="AL189" s="26">
        <f t="shared" si="146"/>
        <v>4.6652305677982722E-3</v>
      </c>
      <c r="AM189" s="120">
        <f t="shared" si="120"/>
        <v>0.52432266872930611</v>
      </c>
      <c r="AP189" s="6">
        <v>2015</v>
      </c>
      <c r="AQ189" s="107">
        <f t="shared" si="158"/>
        <v>2.53125</v>
      </c>
      <c r="AR189" s="24">
        <f t="shared" si="159"/>
        <v>0.69390146713021372</v>
      </c>
      <c r="AS189" s="34">
        <f t="shared" si="160"/>
        <v>1.3059915801130837</v>
      </c>
      <c r="AT189" s="25">
        <f t="shared" si="161"/>
        <v>0.6462370463278212</v>
      </c>
      <c r="AU189" s="26">
        <f t="shared" si="162"/>
        <v>1.3671958660458826E-2</v>
      </c>
      <c r="AV189" s="120">
        <f t="shared" si="152"/>
        <v>0.6597545337852625</v>
      </c>
      <c r="AX189" s="6"/>
      <c r="AZ189" s="6">
        <v>2015</v>
      </c>
      <c r="BA189" s="107">
        <f t="shared" si="163"/>
        <v>2.53125</v>
      </c>
      <c r="BB189" s="107">
        <f t="shared" si="164"/>
        <v>2.53125</v>
      </c>
      <c r="BC189" s="24">
        <f t="shared" si="165"/>
        <v>0.69390146713021372</v>
      </c>
      <c r="BD189" s="34">
        <f t="shared" si="166"/>
        <v>1.3059915801130837</v>
      </c>
      <c r="BE189" s="25">
        <f t="shared" si="167"/>
        <v>0.6462370463278212</v>
      </c>
      <c r="BF189" s="26">
        <f t="shared" si="168"/>
        <v>1.3671958660458826E-2</v>
      </c>
      <c r="BG189" s="16">
        <f t="shared" si="153"/>
        <v>0.6597545337852625</v>
      </c>
      <c r="BH189" s="67">
        <v>1</v>
      </c>
      <c r="BP189" s="107">
        <f t="shared" si="186"/>
        <v>2.53125</v>
      </c>
      <c r="BQ189" s="24">
        <f t="shared" si="193"/>
        <v>0.69390146713021372</v>
      </c>
      <c r="BR189" s="34">
        <f t="shared" si="187"/>
        <v>1.3059915801130837</v>
      </c>
      <c r="BS189" s="25">
        <f t="shared" si="188"/>
        <v>0.6462370463278212</v>
      </c>
      <c r="BT189" s="26">
        <f t="shared" si="189"/>
        <v>1.3671958660458826E-2</v>
      </c>
      <c r="BU189" s="67">
        <v>1</v>
      </c>
      <c r="CC189" s="107">
        <f t="shared" si="169"/>
        <v>2.53125</v>
      </c>
      <c r="CD189" s="24">
        <f t="shared" si="170"/>
        <v>0.69390146713021372</v>
      </c>
      <c r="CE189" s="34">
        <f t="shared" si="190"/>
        <v>1.3059915801130837</v>
      </c>
      <c r="CF189" s="25">
        <f t="shared" si="191"/>
        <v>0.6462370463278212</v>
      </c>
      <c r="CG189" s="26">
        <f t="shared" si="192"/>
        <v>1.3671958660458826E-2</v>
      </c>
      <c r="CH189" s="67">
        <v>1</v>
      </c>
      <c r="CY189" s="67"/>
      <c r="DA189" s="6">
        <v>2015</v>
      </c>
      <c r="DB189" s="107">
        <f t="shared" si="203"/>
        <v>4.53125</v>
      </c>
      <c r="DC189" s="24">
        <f t="shared" si="172"/>
        <v>0.71790253463285736</v>
      </c>
      <c r="DD189" s="34">
        <f t="shared" si="173"/>
        <v>1.3207582314460049</v>
      </c>
      <c r="DE189" s="25">
        <f t="shared" si="174"/>
        <v>0.66895497145539218</v>
      </c>
      <c r="DF189" s="26">
        <f t="shared" si="175"/>
        <v>1.9361017071228094E-2</v>
      </c>
      <c r="DG189" s="120">
        <f t="shared" si="154"/>
        <v>0.65180325999061273</v>
      </c>
      <c r="DK189" s="6">
        <v>2015</v>
      </c>
      <c r="DL189" s="107">
        <f t="shared" si="176"/>
        <v>4.53125</v>
      </c>
      <c r="DM189" s="24">
        <f t="shared" si="177"/>
        <v>0.71790253463285736</v>
      </c>
      <c r="DN189" s="34">
        <f t="shared" si="178"/>
        <v>1.3207582314460049</v>
      </c>
      <c r="DO189" s="25">
        <f t="shared" si="179"/>
        <v>0.66895497145539218</v>
      </c>
      <c r="DP189" s="26">
        <f t="shared" si="180"/>
        <v>1.9361017071228094E-2</v>
      </c>
      <c r="DQ189" s="110">
        <f t="shared" si="155"/>
        <v>0.65180325999061273</v>
      </c>
      <c r="DR189" s="67">
        <v>1</v>
      </c>
      <c r="DT189" s="6">
        <v>2015</v>
      </c>
      <c r="DU189" s="107">
        <f t="shared" si="204"/>
        <v>2.53125</v>
      </c>
      <c r="DV189" s="24">
        <f t="shared" si="182"/>
        <v>0.69223485073111057</v>
      </c>
      <c r="DW189" s="34">
        <f t="shared" si="183"/>
        <v>1.305569437597772</v>
      </c>
      <c r="DX189" s="25">
        <f t="shared" si="184"/>
        <v>0.64558759630426454</v>
      </c>
      <c r="DY189" s="26">
        <f t="shared" si="185"/>
        <v>2.7217479847545155E-2</v>
      </c>
      <c r="DZ189" s="110">
        <f t="shared" si="156"/>
        <v>0.65998184129350745</v>
      </c>
      <c r="EC189" s="6">
        <v>2015</v>
      </c>
      <c r="ED189" s="107">
        <f>EI$128*(EC189-EC$144)</f>
        <v>2.53125</v>
      </c>
      <c r="EE189" s="24">
        <f>EG188+((ED189-EG188)*EI$130)</f>
        <v>0.69223485073111057</v>
      </c>
      <c r="EF189" s="34">
        <f>EG189+(ED189-EG189)*EI$133</f>
        <v>1.305569437597772</v>
      </c>
      <c r="EG189" s="25">
        <f>EE189-((EH189-EH188)*EI$132/EI$131)</f>
        <v>0.64558759630426454</v>
      </c>
      <c r="EH189" s="26">
        <f>EH188+(EE189-EH188)*EJ189*EI$129*EI$131/EI$132</f>
        <v>2.7217479847545155E-2</v>
      </c>
      <c r="EI189" s="110">
        <f t="shared" si="157"/>
        <v>0.65998184129350745</v>
      </c>
      <c r="EJ189" s="67">
        <v>1</v>
      </c>
      <c r="EK189" s="6"/>
      <c r="EL189" s="23"/>
      <c r="EM189" s="24"/>
      <c r="EN189" s="34"/>
      <c r="EO189" s="25"/>
      <c r="EP189" s="26"/>
      <c r="EQ189" s="16"/>
      <c r="ES189" s="6"/>
      <c r="ET189" s="23"/>
    </row>
    <row r="190" spans="1:150" x14ac:dyDescent="0.35">
      <c r="A190" s="14">
        <v>2000</v>
      </c>
      <c r="B190" s="107">
        <f t="shared" si="121"/>
        <v>1.9852999999999998</v>
      </c>
      <c r="C190" s="24">
        <f t="shared" si="194"/>
        <v>0.51930267419309817</v>
      </c>
      <c r="D190" s="34">
        <f t="shared" si="195"/>
        <v>1.0092687835193819</v>
      </c>
      <c r="E190" s="25">
        <f t="shared" si="196"/>
        <v>0.48371351310674149</v>
      </c>
      <c r="F190" s="26">
        <f t="shared" si="125"/>
        <v>1.1401872188425793E-2</v>
      </c>
      <c r="G190" s="120">
        <f t="shared" si="197"/>
        <v>0.52555527041264039</v>
      </c>
      <c r="I190" s="14">
        <v>2000</v>
      </c>
      <c r="J190" s="107">
        <f t="shared" si="127"/>
        <v>1.9852999999999998</v>
      </c>
      <c r="K190" s="24">
        <f t="shared" si="198"/>
        <v>0.47562770467834109</v>
      </c>
      <c r="L190" s="34">
        <f t="shared" si="199"/>
        <v>0.99340543773754708</v>
      </c>
      <c r="M190" s="25">
        <f t="shared" si="200"/>
        <v>0.4593083657500725</v>
      </c>
      <c r="N190" s="26">
        <f t="shared" si="201"/>
        <v>9.8408587130942478E-3</v>
      </c>
      <c r="O190" s="120">
        <f t="shared" si="202"/>
        <v>0.53409707198747458</v>
      </c>
      <c r="Q190" s="14">
        <v>2000</v>
      </c>
      <c r="R190" s="107">
        <f t="shared" si="132"/>
        <v>1.9852999999999998</v>
      </c>
      <c r="S190" s="24">
        <f t="shared" si="133"/>
        <v>0.57788319166473079</v>
      </c>
      <c r="T190" s="34">
        <f t="shared" si="134"/>
        <v>1.0190669247473245</v>
      </c>
      <c r="U190" s="25">
        <f t="shared" si="135"/>
        <v>0.49878757653434552</v>
      </c>
      <c r="V190" s="26">
        <f t="shared" si="136"/>
        <v>1.3483545364356387E-2</v>
      </c>
      <c r="W190" s="120">
        <f t="shared" si="118"/>
        <v>0.52027934821297905</v>
      </c>
      <c r="Y190" s="14">
        <v>2000</v>
      </c>
      <c r="Z190" s="107">
        <f t="shared" si="137"/>
        <v>1.9852999999999998</v>
      </c>
      <c r="AA190" s="24">
        <f t="shared" si="138"/>
        <v>0.57171955536080832</v>
      </c>
      <c r="AB190" s="34">
        <f t="shared" si="139"/>
        <v>1.0167408170421792</v>
      </c>
      <c r="AC190" s="25">
        <f t="shared" si="140"/>
        <v>0.49520894929566051</v>
      </c>
      <c r="AD190" s="26">
        <f t="shared" si="141"/>
        <v>2.6324075687301787E-2</v>
      </c>
      <c r="AE190" s="120">
        <f t="shared" si="119"/>
        <v>0.52153186774651872</v>
      </c>
      <c r="AG190" s="14">
        <v>2000</v>
      </c>
      <c r="AH190" s="107">
        <f t="shared" si="142"/>
        <v>1.9852999999999998</v>
      </c>
      <c r="AI190" s="24">
        <f t="shared" si="143"/>
        <v>0.47699907119606333</v>
      </c>
      <c r="AJ190" s="34">
        <f t="shared" si="144"/>
        <v>0.99415880140314805</v>
      </c>
      <c r="AK190" s="25">
        <f t="shared" si="145"/>
        <v>0.46046738677407406</v>
      </c>
      <c r="AL190" s="26">
        <f t="shared" si="146"/>
        <v>4.9048201971024644E-3</v>
      </c>
      <c r="AM190" s="120">
        <f t="shared" si="120"/>
        <v>0.53369141462907399</v>
      </c>
      <c r="AP190" s="14">
        <v>2016</v>
      </c>
      <c r="AQ190" s="107">
        <f t="shared" si="158"/>
        <v>2.5874999999999999</v>
      </c>
      <c r="AR190" s="24">
        <f t="shared" si="159"/>
        <v>0.71309414245229097</v>
      </c>
      <c r="AS190" s="34">
        <f t="shared" si="160"/>
        <v>1.3373124832314607</v>
      </c>
      <c r="AT190" s="25">
        <f t="shared" si="161"/>
        <v>0.66413458958686267</v>
      </c>
      <c r="AU190" s="26">
        <f t="shared" si="162"/>
        <v>1.4381517397638946E-2</v>
      </c>
      <c r="AV190" s="120">
        <f t="shared" si="152"/>
        <v>0.67317789364459801</v>
      </c>
      <c r="AX190" s="14"/>
      <c r="AZ190" s="14">
        <v>2016</v>
      </c>
      <c r="BA190" s="107">
        <f t="shared" si="163"/>
        <v>2.5874999999999999</v>
      </c>
      <c r="BB190" s="107">
        <f t="shared" si="164"/>
        <v>2.5874999999999999</v>
      </c>
      <c r="BC190" s="24">
        <f t="shared" si="165"/>
        <v>0.71309414245229097</v>
      </c>
      <c r="BD190" s="34">
        <f t="shared" si="166"/>
        <v>1.3373124832314607</v>
      </c>
      <c r="BE190" s="25">
        <f t="shared" si="167"/>
        <v>0.66413458958686267</v>
      </c>
      <c r="BF190" s="26">
        <f t="shared" si="168"/>
        <v>1.4381517397638946E-2</v>
      </c>
      <c r="BG190" s="16">
        <f t="shared" si="153"/>
        <v>0.67317789364459801</v>
      </c>
      <c r="BH190" s="67">
        <v>1</v>
      </c>
      <c r="BP190" s="107">
        <f t="shared" si="186"/>
        <v>2.5874999999999999</v>
      </c>
      <c r="BQ190" s="24">
        <f t="shared" si="193"/>
        <v>0.71309414245229097</v>
      </c>
      <c r="BR190" s="34">
        <f t="shared" si="187"/>
        <v>1.3373124832314607</v>
      </c>
      <c r="BS190" s="25">
        <f t="shared" si="188"/>
        <v>0.66413458958686267</v>
      </c>
      <c r="BT190" s="26">
        <f t="shared" si="189"/>
        <v>1.4381517397638946E-2</v>
      </c>
      <c r="BU190" s="67">
        <v>1</v>
      </c>
      <c r="CC190" s="107">
        <f t="shared" si="169"/>
        <v>2.5874999999999999</v>
      </c>
      <c r="CD190" s="24">
        <f t="shared" si="170"/>
        <v>0.71309414245229097</v>
      </c>
      <c r="CE190" s="34">
        <f t="shared" si="190"/>
        <v>1.3373124832314607</v>
      </c>
      <c r="CF190" s="25">
        <f t="shared" si="191"/>
        <v>0.66413458958686267</v>
      </c>
      <c r="CG190" s="26">
        <f t="shared" si="192"/>
        <v>1.4381517397638946E-2</v>
      </c>
      <c r="CH190" s="67">
        <v>1</v>
      </c>
      <c r="CY190" s="67"/>
      <c r="DA190" s="14">
        <v>2016</v>
      </c>
      <c r="DB190" s="107">
        <f t="shared" si="203"/>
        <v>4.5875000000000004</v>
      </c>
      <c r="DC190" s="24">
        <f t="shared" si="172"/>
        <v>0.72900667401783825</v>
      </c>
      <c r="DD190" s="34">
        <f t="shared" si="173"/>
        <v>1.3471904607205243</v>
      </c>
      <c r="DE190" s="25">
        <f t="shared" si="174"/>
        <v>0.67933147803157556</v>
      </c>
      <c r="DF190" s="26">
        <f t="shared" si="175"/>
        <v>2.0080947447840596E-2</v>
      </c>
      <c r="DG190" s="120">
        <f t="shared" si="154"/>
        <v>0.66785898268894872</v>
      </c>
      <c r="DK190" s="14">
        <v>2016</v>
      </c>
      <c r="DL190" s="107">
        <f t="shared" si="176"/>
        <v>4.5875000000000004</v>
      </c>
      <c r="DM190" s="24">
        <f t="shared" si="177"/>
        <v>0.72900667401783825</v>
      </c>
      <c r="DN190" s="34">
        <f t="shared" si="178"/>
        <v>1.3471904607205243</v>
      </c>
      <c r="DO190" s="25">
        <f t="shared" si="179"/>
        <v>0.67933147803157556</v>
      </c>
      <c r="DP190" s="26">
        <f t="shared" si="180"/>
        <v>2.0080947447840596E-2</v>
      </c>
      <c r="DQ190" s="110">
        <f t="shared" si="155"/>
        <v>0.66785898268894872</v>
      </c>
      <c r="DR190" s="67">
        <v>1</v>
      </c>
      <c r="DT190" s="14">
        <v>2016</v>
      </c>
      <c r="DU190" s="107">
        <f t="shared" si="204"/>
        <v>2.5874999999999999</v>
      </c>
      <c r="DV190" s="24">
        <f t="shared" si="182"/>
        <v>0.71159319890588257</v>
      </c>
      <c r="DW190" s="34">
        <f t="shared" si="183"/>
        <v>1.3370214840716692</v>
      </c>
      <c r="DX190" s="25">
        <f t="shared" si="184"/>
        <v>0.66368689857179897</v>
      </c>
      <c r="DY190" s="26">
        <f t="shared" si="185"/>
        <v>2.8626488680900557E-2</v>
      </c>
      <c r="DZ190" s="110">
        <f t="shared" si="156"/>
        <v>0.67333458549987024</v>
      </c>
      <c r="EC190" s="14">
        <v>2016</v>
      </c>
      <c r="ED190" s="107">
        <f>EI$128*(EC190-EC$144)</f>
        <v>2.5874999999999999</v>
      </c>
      <c r="EE190" s="24">
        <f>EG189+((ED190-EG189)*EI$130)</f>
        <v>0.71159319890588257</v>
      </c>
      <c r="EF190" s="34">
        <f>EG190+(ED190-EG190)*EI$133</f>
        <v>1.3370214840716692</v>
      </c>
      <c r="EG190" s="25">
        <f>EE190-((EH190-EH189)*EI$132/EI$131)</f>
        <v>0.66368689857179897</v>
      </c>
      <c r="EH190" s="26">
        <f>EH189+(EE190-EH189)*EJ190*EI$129*EI$131/EI$132</f>
        <v>2.8626488680900557E-2</v>
      </c>
      <c r="EI190" s="110">
        <f t="shared" si="157"/>
        <v>0.67333458549987024</v>
      </c>
      <c r="EJ190" s="67">
        <v>1</v>
      </c>
      <c r="EK190" s="14"/>
      <c r="EL190" s="23"/>
      <c r="EM190" s="24"/>
      <c r="EN190" s="34"/>
      <c r="EO190" s="25"/>
      <c r="EP190" s="26"/>
      <c r="EQ190" s="16"/>
      <c r="ES190" s="14"/>
      <c r="ET190" s="23"/>
    </row>
    <row r="191" spans="1:150" x14ac:dyDescent="0.35">
      <c r="A191" s="6">
        <v>2001</v>
      </c>
      <c r="B191" s="107">
        <f t="shared" si="121"/>
        <v>2.0250059999999999</v>
      </c>
      <c r="C191" s="24">
        <f t="shared" si="194"/>
        <v>0.53207156488301743</v>
      </c>
      <c r="D191" s="34">
        <f t="shared" si="195"/>
        <v>1.0309081461563574</v>
      </c>
      <c r="E191" s="25">
        <f t="shared" si="196"/>
        <v>0.49562468639439594</v>
      </c>
      <c r="F191" s="26">
        <f t="shared" si="125"/>
        <v>1.1930087818695669E-2</v>
      </c>
      <c r="G191" s="120">
        <f t="shared" si="197"/>
        <v>0.53528345976196146</v>
      </c>
      <c r="I191" s="6">
        <v>2001</v>
      </c>
      <c r="J191" s="107">
        <f t="shared" si="127"/>
        <v>2.0250059999999999</v>
      </c>
      <c r="K191" s="24">
        <f t="shared" si="198"/>
        <v>0.48909889463694589</v>
      </c>
      <c r="L191" s="34">
        <f t="shared" si="199"/>
        <v>1.0157632611967471</v>
      </c>
      <c r="M191" s="25">
        <f t="shared" si="200"/>
        <v>0.47232486337961105</v>
      </c>
      <c r="N191" s="26">
        <f t="shared" si="201"/>
        <v>1.0334212573604095E-2</v>
      </c>
      <c r="O191" s="120">
        <f t="shared" si="202"/>
        <v>0.54343839781713599</v>
      </c>
      <c r="Q191" s="6">
        <v>2001</v>
      </c>
      <c r="R191" s="107">
        <f t="shared" si="132"/>
        <v>2.0250059999999999</v>
      </c>
      <c r="S191" s="24">
        <f t="shared" si="133"/>
        <v>0.59069644999544724</v>
      </c>
      <c r="T191" s="34">
        <f t="shared" si="134"/>
        <v>1.0401784181756113</v>
      </c>
      <c r="U191" s="25">
        <f t="shared" si="135"/>
        <v>0.50988664334709444</v>
      </c>
      <c r="V191" s="26">
        <f t="shared" si="136"/>
        <v>1.4064910879812162E-2</v>
      </c>
      <c r="W191" s="120">
        <f t="shared" si="118"/>
        <v>0.53029177482851686</v>
      </c>
      <c r="Y191" s="6">
        <v>2001</v>
      </c>
      <c r="Z191" s="107">
        <f t="shared" si="137"/>
        <v>2.0250059999999999</v>
      </c>
      <c r="AA191" s="24">
        <f t="shared" si="138"/>
        <v>0.58459499096831502</v>
      </c>
      <c r="AB191" s="34">
        <f t="shared" si="139"/>
        <v>1.0379361908388325</v>
      </c>
      <c r="AC191" s="25">
        <f t="shared" si="140"/>
        <v>0.50643706282897327</v>
      </c>
      <c r="AD191" s="26">
        <f t="shared" si="141"/>
        <v>2.7456799283524132E-2</v>
      </c>
      <c r="AE191" s="120">
        <f t="shared" si="119"/>
        <v>0.53149912800985921</v>
      </c>
      <c r="AG191" s="6">
        <v>2001</v>
      </c>
      <c r="AH191" s="107">
        <f t="shared" si="142"/>
        <v>2.0250059999999999</v>
      </c>
      <c r="AI191" s="24">
        <f t="shared" si="143"/>
        <v>0.49045020475793571</v>
      </c>
      <c r="AJ191" s="34">
        <f t="shared" si="144"/>
        <v>1.0164985755938991</v>
      </c>
      <c r="AK191" s="25">
        <f t="shared" si="145"/>
        <v>0.47345611629830653</v>
      </c>
      <c r="AL191" s="26">
        <f t="shared" si="146"/>
        <v>5.1511113341985394E-3</v>
      </c>
      <c r="AM191" s="120">
        <f t="shared" si="120"/>
        <v>0.54304245929559258</v>
      </c>
      <c r="AP191" s="6">
        <v>2017</v>
      </c>
      <c r="AQ191" s="107">
        <f t="shared" si="158"/>
        <v>2.6437500000000003</v>
      </c>
      <c r="AR191" s="24">
        <f t="shared" si="159"/>
        <v>0.73231254432149107</v>
      </c>
      <c r="AS191" s="34">
        <f t="shared" si="160"/>
        <v>1.368649792083934</v>
      </c>
      <c r="AT191" s="25">
        <f t="shared" si="161"/>
        <v>0.68205737243682141</v>
      </c>
      <c r="AU191" s="26">
        <f t="shared" si="162"/>
        <v>1.5109853222054449E-2</v>
      </c>
      <c r="AV191" s="120">
        <f t="shared" si="152"/>
        <v>0.6865924196471126</v>
      </c>
      <c r="AX191" s="6"/>
      <c r="AZ191" s="6">
        <v>2017</v>
      </c>
      <c r="BA191" s="107">
        <f t="shared" si="163"/>
        <v>2.6437500000000003</v>
      </c>
      <c r="BB191" s="107">
        <f t="shared" si="164"/>
        <v>2.6437500000000003</v>
      </c>
      <c r="BC191" s="24">
        <f t="shared" si="165"/>
        <v>0.73231254432149107</v>
      </c>
      <c r="BD191" s="34">
        <f t="shared" si="166"/>
        <v>1.368649792083934</v>
      </c>
      <c r="BE191" s="25">
        <f t="shared" si="167"/>
        <v>0.68205737243682141</v>
      </c>
      <c r="BF191" s="26">
        <f t="shared" si="168"/>
        <v>1.5109853222054449E-2</v>
      </c>
      <c r="BG191" s="16">
        <f t="shared" si="153"/>
        <v>0.6865924196471126</v>
      </c>
      <c r="BH191" s="67">
        <v>1</v>
      </c>
      <c r="BP191" s="107">
        <f t="shared" si="186"/>
        <v>2.6437500000000003</v>
      </c>
      <c r="BQ191" s="24">
        <f t="shared" si="193"/>
        <v>0.73231254432149107</v>
      </c>
      <c r="BR191" s="34">
        <f t="shared" si="187"/>
        <v>1.368649792083934</v>
      </c>
      <c r="BS191" s="25">
        <f t="shared" si="188"/>
        <v>0.68205737243682141</v>
      </c>
      <c r="BT191" s="26">
        <f t="shared" si="189"/>
        <v>1.5109853222054449E-2</v>
      </c>
      <c r="BU191" s="67">
        <v>1</v>
      </c>
      <c r="CC191" s="107">
        <f t="shared" si="169"/>
        <v>2.6437500000000003</v>
      </c>
      <c r="CD191" s="24">
        <f t="shared" si="170"/>
        <v>0.73231254432149107</v>
      </c>
      <c r="CE191" s="34">
        <f t="shared" si="190"/>
        <v>1.368649792083934</v>
      </c>
      <c r="CF191" s="25">
        <f t="shared" si="191"/>
        <v>0.68205737243682141</v>
      </c>
      <c r="CG191" s="26">
        <f t="shared" si="192"/>
        <v>1.5109853222054449E-2</v>
      </c>
      <c r="CH191" s="67">
        <v>1</v>
      </c>
      <c r="CY191" s="67"/>
      <c r="DA191" s="6">
        <v>2017</v>
      </c>
      <c r="DB191" s="107">
        <f t="shared" si="203"/>
        <v>4.6437500000000007</v>
      </c>
      <c r="DC191" s="24">
        <f t="shared" si="172"/>
        <v>0.74008619188074165</v>
      </c>
      <c r="DD191" s="34">
        <f t="shared" si="173"/>
        <v>1.3736082861007852</v>
      </c>
      <c r="DE191" s="25">
        <f t="shared" si="174"/>
        <v>0.68968582477043849</v>
      </c>
      <c r="DF191" s="26">
        <f t="shared" si="175"/>
        <v>2.0811387550888467E-2</v>
      </c>
      <c r="DG191" s="120">
        <f t="shared" si="154"/>
        <v>0.68392246133034673</v>
      </c>
      <c r="DK191" s="6">
        <v>2017</v>
      </c>
      <c r="DL191" s="107">
        <f t="shared" si="176"/>
        <v>4.6437500000000007</v>
      </c>
      <c r="DM191" s="24">
        <f t="shared" si="177"/>
        <v>0.74008619188074165</v>
      </c>
      <c r="DN191" s="34">
        <f t="shared" si="178"/>
        <v>1.3736082861007852</v>
      </c>
      <c r="DO191" s="25">
        <f t="shared" si="179"/>
        <v>0.68968582477043849</v>
      </c>
      <c r="DP191" s="26">
        <f t="shared" si="180"/>
        <v>2.0811387550888467E-2</v>
      </c>
      <c r="DQ191" s="110">
        <f t="shared" si="155"/>
        <v>0.68392246133034673</v>
      </c>
      <c r="DR191" s="67">
        <v>1</v>
      </c>
      <c r="DT191" s="6">
        <v>2017</v>
      </c>
      <c r="DU191" s="107">
        <f t="shared" si="204"/>
        <v>2.6437500000000003</v>
      </c>
      <c r="DV191" s="24">
        <f t="shared" si="182"/>
        <v>0.73098924338934357</v>
      </c>
      <c r="DW191" s="34">
        <f t="shared" si="183"/>
        <v>1.3684980028638392</v>
      </c>
      <c r="DX191" s="25">
        <f t="shared" si="184"/>
        <v>0.68182385055975259</v>
      </c>
      <c r="DY191" s="26">
        <f t="shared" si="185"/>
        <v>3.0072529646476762E-2</v>
      </c>
      <c r="DZ191" s="110">
        <f t="shared" si="156"/>
        <v>0.68667415230408657</v>
      </c>
      <c r="EC191" s="6">
        <v>2017</v>
      </c>
      <c r="ED191" s="107">
        <f>EI$128*(EC191-EC$144)</f>
        <v>2.6437500000000003</v>
      </c>
      <c r="EE191" s="24">
        <f>EG190+((ED191-EG190)*EI$130)</f>
        <v>0.73098924338934357</v>
      </c>
      <c r="EF191" s="34">
        <f>EG191+(ED191-EG191)*EI$133</f>
        <v>1.3684980028638392</v>
      </c>
      <c r="EG191" s="25">
        <f>EE191-((EH191-EH190)*EI$132/EI$131)</f>
        <v>0.68182385055975259</v>
      </c>
      <c r="EH191" s="26">
        <f>EH190+(EE191-EH190)*EJ191*EI$129*EI$131/EI$132</f>
        <v>3.0072529646476762E-2</v>
      </c>
      <c r="EI191" s="110">
        <f t="shared" si="157"/>
        <v>0.68667415230408657</v>
      </c>
      <c r="EJ191" s="67">
        <v>1</v>
      </c>
      <c r="EK191" s="6"/>
      <c r="EL191" s="23"/>
      <c r="EM191" s="24"/>
      <c r="EN191" s="34"/>
      <c r="EO191" s="25"/>
      <c r="EP191" s="26"/>
      <c r="EQ191" s="16"/>
      <c r="ES191" s="6"/>
      <c r="ET191" s="23"/>
    </row>
    <row r="192" spans="1:150" x14ac:dyDescent="0.35">
      <c r="A192" s="14">
        <v>2002</v>
      </c>
      <c r="B192" s="107">
        <f t="shared" si="121"/>
        <v>2.0647120000000001</v>
      </c>
      <c r="C192" s="24">
        <f t="shared" si="194"/>
        <v>0.5448548008587718</v>
      </c>
      <c r="D192" s="34">
        <f t="shared" si="195"/>
        <v>1.0525567461148782</v>
      </c>
      <c r="E192" s="25">
        <f t="shared" si="196"/>
        <v>0.50755007094596649</v>
      </c>
      <c r="F192" s="26">
        <f t="shared" si="125"/>
        <v>1.2470736078301544E-2</v>
      </c>
      <c r="G192" s="120">
        <f t="shared" si="197"/>
        <v>0.54500667516891166</v>
      </c>
      <c r="I192" s="14">
        <v>2002</v>
      </c>
      <c r="J192" s="107">
        <f t="shared" si="127"/>
        <v>2.0647120000000001</v>
      </c>
      <c r="K192" s="24">
        <f t="shared" si="198"/>
        <v>0.50262321342808713</v>
      </c>
      <c r="L192" s="34">
        <f t="shared" si="199"/>
        <v>1.0381547139588172</v>
      </c>
      <c r="M192" s="25">
        <f t="shared" si="200"/>
        <v>0.48539309839818023</v>
      </c>
      <c r="N192" s="26">
        <f t="shared" si="201"/>
        <v>1.0840980662719005E-2</v>
      </c>
      <c r="O192" s="120">
        <f t="shared" si="202"/>
        <v>0.55276161556063697</v>
      </c>
      <c r="Q192" s="14">
        <v>2002</v>
      </c>
      <c r="R192" s="107">
        <f t="shared" si="132"/>
        <v>2.0647120000000001</v>
      </c>
      <c r="S192" s="24">
        <f t="shared" si="133"/>
        <v>0.6035182263247324</v>
      </c>
      <c r="T192" s="34">
        <f t="shared" si="134"/>
        <v>1.0612957954055884</v>
      </c>
      <c r="U192" s="25">
        <f t="shared" si="135"/>
        <v>0.52099476216244345</v>
      </c>
      <c r="V192" s="26">
        <f t="shared" si="136"/>
        <v>1.4658604866591219E-2</v>
      </c>
      <c r="W192" s="120">
        <f t="shared" si="118"/>
        <v>0.54030103324314493</v>
      </c>
      <c r="Y192" s="14">
        <v>2002</v>
      </c>
      <c r="Z192" s="107">
        <f t="shared" si="137"/>
        <v>2.0647120000000001</v>
      </c>
      <c r="AA192" s="24">
        <f t="shared" si="138"/>
        <v>0.59748706740787638</v>
      </c>
      <c r="AB192" s="34">
        <f t="shared" si="139"/>
        <v>1.0591430394158037</v>
      </c>
      <c r="AC192" s="25">
        <f t="shared" si="140"/>
        <v>0.51768282987046699</v>
      </c>
      <c r="AD192" s="26">
        <f t="shared" si="141"/>
        <v>2.861338243624021E-2</v>
      </c>
      <c r="AE192" s="120">
        <f t="shared" si="119"/>
        <v>0.54146020954533669</v>
      </c>
      <c r="AG192" s="14">
        <v>2002</v>
      </c>
      <c r="AH192" s="107">
        <f t="shared" si="142"/>
        <v>2.0647120000000001</v>
      </c>
      <c r="AI192" s="24">
        <f t="shared" si="143"/>
        <v>0.50395094405356577</v>
      </c>
      <c r="AJ192" s="34">
        <f t="shared" si="144"/>
        <v>1.0388696174404521</v>
      </c>
      <c r="AK192" s="25">
        <f t="shared" si="145"/>
        <v>0.48649294990838793</v>
      </c>
      <c r="AL192" s="26">
        <f t="shared" si="146"/>
        <v>5.4041257420996674E-3</v>
      </c>
      <c r="AM192" s="120">
        <f t="shared" si="120"/>
        <v>0.55237666753206427</v>
      </c>
      <c r="AP192" s="14">
        <v>2018</v>
      </c>
      <c r="AQ192" s="107">
        <f t="shared" si="158"/>
        <v>2.7</v>
      </c>
      <c r="AR192" s="24">
        <f t="shared" si="159"/>
        <v>0.75155531653009733</v>
      </c>
      <c r="AS192" s="34">
        <f t="shared" si="160"/>
        <v>1.4000026871640472</v>
      </c>
      <c r="AT192" s="25">
        <f t="shared" si="161"/>
        <v>0.70000413409853424</v>
      </c>
      <c r="AU192" s="26">
        <f t="shared" si="162"/>
        <v>1.5856971808019132E-2</v>
      </c>
      <c r="AV192" s="120">
        <f t="shared" si="152"/>
        <v>0.69999855306551295</v>
      </c>
      <c r="AX192" s="14"/>
      <c r="AZ192" s="20">
        <v>2018</v>
      </c>
      <c r="BA192" s="107">
        <f t="shared" si="163"/>
        <v>2.7</v>
      </c>
      <c r="BB192" s="107">
        <f t="shared" si="164"/>
        <v>2.7</v>
      </c>
      <c r="BC192" s="24">
        <f t="shared" si="165"/>
        <v>0.75155531653009733</v>
      </c>
      <c r="BD192" s="34">
        <f t="shared" si="166"/>
        <v>1.4000026871640472</v>
      </c>
      <c r="BE192" s="25">
        <f t="shared" si="167"/>
        <v>0.70000413409853424</v>
      </c>
      <c r="BF192" s="26">
        <f t="shared" si="168"/>
        <v>1.5856971808019132E-2</v>
      </c>
      <c r="BG192" s="16">
        <f t="shared" si="153"/>
        <v>0.69999855306551295</v>
      </c>
      <c r="BH192" s="67">
        <v>1</v>
      </c>
      <c r="BO192">
        <v>2018</v>
      </c>
      <c r="BP192" s="107">
        <f t="shared" si="186"/>
        <v>2.7</v>
      </c>
      <c r="BQ192" s="24">
        <f t="shared" si="193"/>
        <v>0.75155531653009733</v>
      </c>
      <c r="BR192" s="34">
        <f t="shared" si="187"/>
        <v>1.4000026871640472</v>
      </c>
      <c r="BS192" s="25">
        <f t="shared" si="188"/>
        <v>0.70000413409853424</v>
      </c>
      <c r="BT192" s="26">
        <f t="shared" si="189"/>
        <v>1.5856971808019132E-2</v>
      </c>
      <c r="BU192" s="67">
        <v>1</v>
      </c>
      <c r="CC192" s="107">
        <f t="shared" si="169"/>
        <v>2.7</v>
      </c>
      <c r="CD192" s="24">
        <f t="shared" si="170"/>
        <v>0.75155531653009733</v>
      </c>
      <c r="CE192" s="34">
        <f t="shared" si="190"/>
        <v>1.4000026871640472</v>
      </c>
      <c r="CF192" s="25">
        <f t="shared" si="191"/>
        <v>0.70000413409853424</v>
      </c>
      <c r="CG192" s="26">
        <f t="shared" si="192"/>
        <v>1.5856971808019132E-2</v>
      </c>
      <c r="CH192" s="67">
        <v>1</v>
      </c>
      <c r="CY192" s="67"/>
      <c r="DA192" s="7">
        <v>2018</v>
      </c>
      <c r="DB192" s="107">
        <f t="shared" si="203"/>
        <v>4.7</v>
      </c>
      <c r="DC192" s="24">
        <f t="shared" si="172"/>
        <v>0.75114388950583155</v>
      </c>
      <c r="DD192" s="34">
        <f t="shared" si="173"/>
        <v>1.4000133993398407</v>
      </c>
      <c r="DE192" s="25">
        <f t="shared" si="174"/>
        <v>0.70002061436898544</v>
      </c>
      <c r="DF192" s="26">
        <f t="shared" si="175"/>
        <v>2.1552304581857251E-2</v>
      </c>
      <c r="DG192" s="120">
        <f t="shared" si="154"/>
        <v>0.69999278497085526</v>
      </c>
      <c r="DK192" s="20">
        <v>2018</v>
      </c>
      <c r="DL192" s="107">
        <f t="shared" si="176"/>
        <v>4.7</v>
      </c>
      <c r="DM192" s="24">
        <f t="shared" si="177"/>
        <v>0.75114388950583155</v>
      </c>
      <c r="DN192" s="34">
        <f t="shared" si="178"/>
        <v>1.4000133993398407</v>
      </c>
      <c r="DO192" s="25">
        <f t="shared" si="179"/>
        <v>0.70002061436898544</v>
      </c>
      <c r="DP192" s="26">
        <f t="shared" si="180"/>
        <v>2.1552304581857251E-2</v>
      </c>
      <c r="DQ192" s="110">
        <f t="shared" si="155"/>
        <v>0.69999278497085526</v>
      </c>
      <c r="DR192" s="67">
        <v>1</v>
      </c>
      <c r="DT192" s="14">
        <v>2018</v>
      </c>
      <c r="DU192" s="107">
        <f t="shared" si="204"/>
        <v>2.7</v>
      </c>
      <c r="DV192" s="24">
        <f t="shared" si="182"/>
        <v>0.75042165787922666</v>
      </c>
      <c r="DW192" s="34">
        <f t="shared" si="183"/>
        <v>1.3999981922869074</v>
      </c>
      <c r="DX192" s="25">
        <f t="shared" si="184"/>
        <v>0.6999972189029342</v>
      </c>
      <c r="DY192" s="26">
        <f t="shared" si="185"/>
        <v>3.1555601381073599E-2</v>
      </c>
      <c r="DZ192" s="110">
        <f t="shared" si="156"/>
        <v>0.70000097338397316</v>
      </c>
      <c r="EC192" s="14">
        <v>2018</v>
      </c>
      <c r="ED192" s="107">
        <f>EI$128*(EC192-EC$144)</f>
        <v>2.7</v>
      </c>
      <c r="EE192" s="24">
        <f>EG191+((ED192-EG191)*EI$130)</f>
        <v>0.75042165787922666</v>
      </c>
      <c r="EF192" s="34">
        <f>EG192+(ED192-EG192)*EI$133</f>
        <v>1.3999981922869074</v>
      </c>
      <c r="EG192" s="25">
        <f>EE192-((EH192-EH191)*EI$132/EI$131)</f>
        <v>0.6999972189029342</v>
      </c>
      <c r="EH192" s="26">
        <f>EH191+(EE192-EH191)*EJ192*EI$129*EI$131/EI$132</f>
        <v>3.1555601381073599E-2</v>
      </c>
      <c r="EI192" s="110">
        <f t="shared" si="157"/>
        <v>0.70000097338397316</v>
      </c>
      <c r="EJ192" s="67">
        <v>1</v>
      </c>
      <c r="EK192" s="14"/>
      <c r="EL192" s="23"/>
      <c r="EM192" s="24"/>
      <c r="EN192" s="34"/>
      <c r="EO192" s="25"/>
      <c r="EP192" s="26"/>
      <c r="EQ192" s="16"/>
      <c r="ES192" s="14"/>
      <c r="ET192" s="23"/>
    </row>
    <row r="193" spans="1:150" x14ac:dyDescent="0.35">
      <c r="A193" s="6">
        <v>2003</v>
      </c>
      <c r="B193" s="107">
        <f t="shared" si="121"/>
        <v>2.1044179999999999</v>
      </c>
      <c r="C193" s="24">
        <f t="shared" si="194"/>
        <v>0.55765180222003674</v>
      </c>
      <c r="D193" s="34">
        <f t="shared" si="195"/>
        <v>1.0742142329335749</v>
      </c>
      <c r="E193" s="25">
        <f t="shared" si="196"/>
        <v>0.51948912759011523</v>
      </c>
      <c r="F193" s="26">
        <f t="shared" si="125"/>
        <v>1.3023818319314899E-2</v>
      </c>
      <c r="G193" s="120">
        <f t="shared" si="197"/>
        <v>0.55472510534345965</v>
      </c>
      <c r="I193" s="6">
        <v>2003</v>
      </c>
      <c r="J193" s="107">
        <f t="shared" si="127"/>
        <v>2.1044179999999999</v>
      </c>
      <c r="K193" s="24">
        <f t="shared" si="198"/>
        <v>0.51619828520095801</v>
      </c>
      <c r="L193" s="34">
        <f t="shared" si="199"/>
        <v>1.0605783067023777</v>
      </c>
      <c r="M193" s="25">
        <f t="shared" si="200"/>
        <v>0.49851077954211959</v>
      </c>
      <c r="N193" s="26">
        <f t="shared" si="201"/>
        <v>1.1361201417390722E-2</v>
      </c>
      <c r="O193" s="120">
        <f t="shared" si="202"/>
        <v>0.56206752716025821</v>
      </c>
      <c r="Q193" s="6">
        <v>2003</v>
      </c>
      <c r="R193" s="107">
        <f t="shared" si="132"/>
        <v>2.1044179999999999</v>
      </c>
      <c r="S193" s="24">
        <f t="shared" si="133"/>
        <v>0.61634850954502107</v>
      </c>
      <c r="T193" s="34">
        <f t="shared" si="134"/>
        <v>1.0824190498785264</v>
      </c>
      <c r="U193" s="25">
        <f t="shared" si="135"/>
        <v>0.53211192289004083</v>
      </c>
      <c r="V193" s="26">
        <f t="shared" si="136"/>
        <v>1.5264623475619854E-2</v>
      </c>
      <c r="W193" s="120">
        <f t="shared" si="118"/>
        <v>0.55030712698848561</v>
      </c>
      <c r="Y193" s="6">
        <v>2003</v>
      </c>
      <c r="Z193" s="107">
        <f t="shared" si="137"/>
        <v>2.1044179999999999</v>
      </c>
      <c r="AA193" s="24">
        <f t="shared" si="138"/>
        <v>0.61039576586113564</v>
      </c>
      <c r="AB193" s="34">
        <f t="shared" si="139"/>
        <v>1.0803613509180727</v>
      </c>
      <c r="AC193" s="25">
        <f t="shared" si="140"/>
        <v>0.52894623218165027</v>
      </c>
      <c r="AD193" s="26">
        <f t="shared" si="141"/>
        <v>2.9793810460580578E-2</v>
      </c>
      <c r="AE193" s="120">
        <f t="shared" si="119"/>
        <v>0.55141511873642246</v>
      </c>
      <c r="AG193" s="6">
        <v>2003</v>
      </c>
      <c r="AH193" s="107">
        <f t="shared" si="142"/>
        <v>2.1044179999999999</v>
      </c>
      <c r="AI193" s="24">
        <f t="shared" si="143"/>
        <v>0.51749886556834357</v>
      </c>
      <c r="AJ193" s="34">
        <f t="shared" si="144"/>
        <v>1.0612704072883763</v>
      </c>
      <c r="AK193" s="25">
        <f t="shared" si="145"/>
        <v>0.49957554967442502</v>
      </c>
      <c r="AL193" s="26">
        <f t="shared" si="146"/>
        <v>5.6638839434608058E-3</v>
      </c>
      <c r="AM193" s="120">
        <f t="shared" si="120"/>
        <v>0.56169485761395133</v>
      </c>
      <c r="AP193" s="6">
        <v>2019</v>
      </c>
      <c r="AQ193" s="107">
        <f t="shared" si="158"/>
        <v>2.7562500000000001</v>
      </c>
      <c r="AR193" s="24">
        <f t="shared" si="159"/>
        <v>0.77082124172018074</v>
      </c>
      <c r="AS193" s="34">
        <f t="shared" si="160"/>
        <v>1.431370432837114</v>
      </c>
      <c r="AT193" s="25">
        <f t="shared" si="161"/>
        <v>0.71797374282632931</v>
      </c>
      <c r="AU193" s="26">
        <f t="shared" si="162"/>
        <v>1.6622877589089442E-2</v>
      </c>
      <c r="AV193" s="120">
        <f t="shared" si="152"/>
        <v>0.71339669001078465</v>
      </c>
      <c r="AX193" s="6"/>
      <c r="AZ193" s="6">
        <v>2019</v>
      </c>
      <c r="BA193" s="107">
        <f t="shared" si="163"/>
        <v>2.7562500000000001</v>
      </c>
      <c r="BB193" s="107">
        <f>$BA193+($BE192-$BE$192)^$BG$135*$BG$134*$BG$136</f>
        <v>2.7562500000000001</v>
      </c>
      <c r="BC193" s="24">
        <f t="shared" si="165"/>
        <v>0.77082124172018074</v>
      </c>
      <c r="BD193" s="34">
        <f t="shared" si="166"/>
        <v>1.431713941579924</v>
      </c>
      <c r="BE193" s="25">
        <f t="shared" si="167"/>
        <v>0.71850221781526791</v>
      </c>
      <c r="BF193" s="26">
        <f t="shared" si="168"/>
        <v>1.6615218531278737E-2</v>
      </c>
      <c r="BG193" s="16">
        <f t="shared" si="153"/>
        <v>0.71321172376465614</v>
      </c>
      <c r="BH193" s="67">
        <v>0.99</v>
      </c>
      <c r="BP193" s="107">
        <f>$BA193+($BS192-0.7)^$BT$135*$BT$134*$BT$136</f>
        <v>2.7563017957299576</v>
      </c>
      <c r="BQ193" s="24">
        <f t="shared" si="193"/>
        <v>0.7708230255651205</v>
      </c>
      <c r="BR193" s="34">
        <f t="shared" si="187"/>
        <v>1.4317331492313248</v>
      </c>
      <c r="BS193" s="25">
        <f t="shared" si="188"/>
        <v>0.71850387803975335</v>
      </c>
      <c r="BT193" s="26">
        <f t="shared" si="189"/>
        <v>1.6615220322879525E-2</v>
      </c>
      <c r="BU193" s="67">
        <v>0.99</v>
      </c>
      <c r="CC193" s="107">
        <f>$BA193+($CF192-0.7)^$CH$135*$CH$134*$CH$136</f>
        <v>2.7562543408034612</v>
      </c>
      <c r="CD193" s="24">
        <f t="shared" si="170"/>
        <v>0.77082139121745197</v>
      </c>
      <c r="CE193" s="34">
        <f t="shared" si="190"/>
        <v>1.4317155513002573</v>
      </c>
      <c r="CF193" s="25">
        <f t="shared" si="191"/>
        <v>0.7185023569523783</v>
      </c>
      <c r="CG193" s="26">
        <f t="shared" si="192"/>
        <v>1.6615218681425997E-2</v>
      </c>
      <c r="CH193" s="67">
        <v>0.99</v>
      </c>
      <c r="CY193" s="67"/>
      <c r="DA193" s="6">
        <v>2019</v>
      </c>
      <c r="DB193" s="107">
        <f t="shared" si="203"/>
        <v>4.7562499999999996</v>
      </c>
      <c r="DC193" s="24">
        <f t="shared" si="172"/>
        <v>0.76218232970378075</v>
      </c>
      <c r="DD193" s="34">
        <f t="shared" si="173"/>
        <v>1.4264073481644099</v>
      </c>
      <c r="DE193" s="25">
        <f t="shared" si="174"/>
        <v>0.71033822794524604</v>
      </c>
      <c r="DF193" s="26">
        <f t="shared" si="175"/>
        <v>2.2303668375459204E-2</v>
      </c>
      <c r="DG193" s="120">
        <f t="shared" si="154"/>
        <v>0.71606912021916391</v>
      </c>
      <c r="DK193" s="6">
        <v>2019</v>
      </c>
      <c r="DL193" s="107">
        <f>DQ$128*(DK193-DK$144)+DL$144+($DO192-$DO$192)^$DQ$135*$DQ$134*$DQ$136</f>
        <v>4.7562499999999996</v>
      </c>
      <c r="DM193" s="24">
        <f t="shared" si="177"/>
        <v>0.76218232970378075</v>
      </c>
      <c r="DN193" s="34">
        <f t="shared" si="178"/>
        <v>1.4337443348258403</v>
      </c>
      <c r="DO193" s="25">
        <f t="shared" si="179"/>
        <v>0.7108566689628314</v>
      </c>
      <c r="DP193" s="26">
        <f t="shared" si="180"/>
        <v>2.2296154737523183E-2</v>
      </c>
      <c r="DQ193" s="110">
        <f t="shared" si="155"/>
        <v>0.7228876658630089</v>
      </c>
      <c r="DR193" s="67">
        <v>0.99</v>
      </c>
      <c r="DT193" s="6">
        <v>2019</v>
      </c>
      <c r="DU193" s="107">
        <f t="shared" si="204"/>
        <v>2.7562500000000001</v>
      </c>
      <c r="DV193" s="24">
        <f t="shared" si="182"/>
        <v>0.76988925093242344</v>
      </c>
      <c r="DW193" s="34">
        <f t="shared" si="183"/>
        <v>1.431521332051489</v>
      </c>
      <c r="DX193" s="25">
        <f t="shared" si="184"/>
        <v>0.71820589546382907</v>
      </c>
      <c r="DY193" s="26">
        <f t="shared" si="185"/>
        <v>3.3075700071326375E-2</v>
      </c>
      <c r="DZ193" s="110">
        <f t="shared" si="156"/>
        <v>0.71331543658765995</v>
      </c>
      <c r="EC193" s="6">
        <v>2019</v>
      </c>
      <c r="ED193" s="107">
        <f>EI$128*(EC193-EC$144)</f>
        <v>2.7562500000000001</v>
      </c>
      <c r="EE193" s="24">
        <f>EG192+((ED193-EG192)*EI$130)</f>
        <v>0.76988925093242344</v>
      </c>
      <c r="EF193" s="34">
        <f>EG193+(ED193-EG193)*EI$133</f>
        <v>1.4318572738620348</v>
      </c>
      <c r="EG193" s="25">
        <f>EE193-((EH193-EH192)*EI$132/EI$131)</f>
        <v>0.71872272901851486</v>
      </c>
      <c r="EH193" s="26">
        <f>EH192+(EE193-EH192)*EJ193*EI$129*EI$131/EI$132</f>
        <v>3.306049908442385E-2</v>
      </c>
      <c r="EI193" s="110">
        <f t="shared" si="157"/>
        <v>0.7131345448435199</v>
      </c>
      <c r="EJ193" s="67">
        <v>0.99</v>
      </c>
      <c r="EK193" s="6"/>
      <c r="EL193" s="23"/>
      <c r="EM193" s="24"/>
      <c r="EN193" s="34"/>
      <c r="EO193" s="25"/>
      <c r="EP193" s="26"/>
      <c r="EQ193" s="16"/>
      <c r="ES193" s="6"/>
      <c r="ET193" s="23"/>
    </row>
    <row r="194" spans="1:150" x14ac:dyDescent="0.35">
      <c r="A194" s="14">
        <v>2004</v>
      </c>
      <c r="B194" s="107">
        <f t="shared" si="121"/>
        <v>2.1441239999999997</v>
      </c>
      <c r="C194" s="24">
        <f t="shared" si="194"/>
        <v>0.57046204671197531</v>
      </c>
      <c r="D194" s="34">
        <f t="shared" si="195"/>
        <v>1.0958802909709178</v>
      </c>
      <c r="E194" s="25">
        <f t="shared" si="196"/>
        <v>0.53144137072448905</v>
      </c>
      <c r="F194" s="26">
        <f t="shared" si="125"/>
        <v>1.3589335362611801E-2</v>
      </c>
      <c r="G194" s="120">
        <f t="shared" si="197"/>
        <v>0.56443892024642872</v>
      </c>
      <c r="I194" s="14">
        <v>2004</v>
      </c>
      <c r="J194" s="107">
        <f t="shared" si="127"/>
        <v>2.1441239999999997</v>
      </c>
      <c r="K194" s="24">
        <f t="shared" si="198"/>
        <v>0.52982186228777173</v>
      </c>
      <c r="L194" s="34">
        <f t="shared" si="199"/>
        <v>1.0830326304522502</v>
      </c>
      <c r="M194" s="25">
        <f t="shared" si="200"/>
        <v>0.51167573915730846</v>
      </c>
      <c r="N194" s="26">
        <f t="shared" si="201"/>
        <v>1.1894910921227879E-2</v>
      </c>
      <c r="O194" s="120">
        <f t="shared" si="202"/>
        <v>0.57135689129494172</v>
      </c>
      <c r="Q194" s="14">
        <v>2004</v>
      </c>
      <c r="R194" s="107">
        <f t="shared" si="132"/>
        <v>2.1441239999999997</v>
      </c>
      <c r="S194" s="24">
        <f t="shared" si="133"/>
        <v>0.62918729017360253</v>
      </c>
      <c r="T194" s="34">
        <f t="shared" si="134"/>
        <v>1.1035481759433252</v>
      </c>
      <c r="U194" s="25">
        <f t="shared" si="135"/>
        <v>0.54323811683588519</v>
      </c>
      <c r="V194" s="26">
        <f t="shared" si="136"/>
        <v>1.5882962852150195E-2</v>
      </c>
      <c r="W194" s="120">
        <f t="shared" si="118"/>
        <v>0.56031005910744003</v>
      </c>
      <c r="Y194" s="14">
        <v>2004</v>
      </c>
      <c r="Z194" s="107">
        <f t="shared" si="137"/>
        <v>2.1441239999999997</v>
      </c>
      <c r="AA194" s="24">
        <f t="shared" si="138"/>
        <v>0.62332106915527641</v>
      </c>
      <c r="AB194" s="34">
        <f t="shared" si="139"/>
        <v>1.1015911144097121</v>
      </c>
      <c r="AC194" s="25">
        <f t="shared" si="140"/>
        <v>0.54022725293801888</v>
      </c>
      <c r="AD194" s="26">
        <f t="shared" si="141"/>
        <v>3.0998068666627788E-2</v>
      </c>
      <c r="AE194" s="120">
        <f t="shared" si="119"/>
        <v>0.56136386147169326</v>
      </c>
      <c r="AG194" s="14">
        <v>2004</v>
      </c>
      <c r="AH194" s="107">
        <f t="shared" si="142"/>
        <v>2.1441239999999997</v>
      </c>
      <c r="AI194" s="24">
        <f t="shared" si="143"/>
        <v>0.53109167617646436</v>
      </c>
      <c r="AJ194" s="34">
        <f t="shared" si="144"/>
        <v>1.0836995072414009</v>
      </c>
      <c r="AK194" s="25">
        <f t="shared" si="145"/>
        <v>0.51270170344830923</v>
      </c>
      <c r="AL194" s="26">
        <f t="shared" si="146"/>
        <v>5.930405287347112E-3</v>
      </c>
      <c r="AM194" s="120">
        <f t="shared" si="120"/>
        <v>0.57099780379309162</v>
      </c>
      <c r="AP194" s="14">
        <v>2020</v>
      </c>
      <c r="AQ194" s="107">
        <f t="shared" si="158"/>
        <v>2.8125</v>
      </c>
      <c r="AR194" s="24">
        <f t="shared" si="159"/>
        <v>0.79010922712339049</v>
      </c>
      <c r="AS194" s="34">
        <f t="shared" si="160"/>
        <v>1.462752368726393</v>
      </c>
      <c r="AT194" s="25">
        <f t="shared" si="161"/>
        <v>0.73596518265598942</v>
      </c>
      <c r="AU194" s="26">
        <f t="shared" si="162"/>
        <v>1.7407573885718442E-2</v>
      </c>
      <c r="AV194" s="120">
        <f t="shared" si="152"/>
        <v>0.7267871860704036</v>
      </c>
      <c r="AX194" s="14"/>
      <c r="AZ194" s="14">
        <v>2020</v>
      </c>
      <c r="BA194" s="107">
        <f t="shared" si="163"/>
        <v>2.8125</v>
      </c>
      <c r="BB194" s="107">
        <f>$BA194+($BE193-$BE$192)^$BG$135*$BG$134*$BG$136</f>
        <v>2.9077053623552764</v>
      </c>
      <c r="BC194" s="24">
        <f t="shared" si="165"/>
        <v>0.79389837411322584</v>
      </c>
      <c r="BD194" s="34">
        <f t="shared" si="166"/>
        <v>1.4990717640905444</v>
      </c>
      <c r="BE194" s="25">
        <f t="shared" si="167"/>
        <v>0.74057674964030429</v>
      </c>
      <c r="BF194" s="26">
        <f t="shared" si="168"/>
        <v>1.7387995697552963E-2</v>
      </c>
      <c r="BG194" s="16">
        <f t="shared" si="153"/>
        <v>0.75849501445024015</v>
      </c>
      <c r="BH194" s="67">
        <v>0.98</v>
      </c>
      <c r="BP194" s="107">
        <f>$BA194+($BS193-0.7)^$BT$135*$BT$134*$BT$136</f>
        <v>2.8556518584909236</v>
      </c>
      <c r="BQ194" s="24">
        <f t="shared" si="193"/>
        <v>0.79210725448649166</v>
      </c>
      <c r="BR194" s="34">
        <f t="shared" si="187"/>
        <v>1.4797686760846873</v>
      </c>
      <c r="BS194" s="25">
        <f t="shared" si="188"/>
        <v>0.73890850094286775</v>
      </c>
      <c r="BT194" s="26">
        <f t="shared" si="189"/>
        <v>1.7386216751047987E-2</v>
      </c>
      <c r="BU194" s="67">
        <v>0.98</v>
      </c>
      <c r="CC194" s="107">
        <f>$BA194+($CF193-0.7)^$CH$135*$CH$134*$CH$136</f>
        <v>2.8319274747999974</v>
      </c>
      <c r="CD194" s="24">
        <f t="shared" si="170"/>
        <v>0.79128871801105027</v>
      </c>
      <c r="CE194" s="34">
        <f t="shared" si="190"/>
        <v>1.4709695915520737</v>
      </c>
      <c r="CF194" s="25">
        <f t="shared" si="191"/>
        <v>0.73814611595703794</v>
      </c>
      <c r="CG194" s="26">
        <f t="shared" si="192"/>
        <v>1.7385401319889943E-2</v>
      </c>
      <c r="CH194" s="67">
        <v>0.98</v>
      </c>
      <c r="CY194" s="67"/>
      <c r="DA194" s="14">
        <v>2020</v>
      </c>
      <c r="DB194" s="107">
        <f t="shared" si="203"/>
        <v>4.8125</v>
      </c>
      <c r="DC194" s="24">
        <f t="shared" si="172"/>
        <v>0.77320385710198514</v>
      </c>
      <c r="DD194" s="34">
        <f t="shared" si="173"/>
        <v>1.4527915485292335</v>
      </c>
      <c r="DE194" s="25">
        <f t="shared" si="174"/>
        <v>0.72064084389112826</v>
      </c>
      <c r="DF194" s="26">
        <f t="shared" si="175"/>
        <v>2.306545117561655E-2</v>
      </c>
      <c r="DG194" s="120">
        <f t="shared" si="154"/>
        <v>0.73215070463810528</v>
      </c>
      <c r="DK194" s="14">
        <v>2020</v>
      </c>
      <c r="DL194" s="107">
        <f t="shared" ref="DL194:DL257" si="205">DQ$128*(DK194-DK$144)+DL$144+($DO193-$DO$192)^$DQ$135*$DQ$134*$DQ$136</f>
        <v>4.885367460165595</v>
      </c>
      <c r="DM194" s="24">
        <f t="shared" si="177"/>
        <v>0.77483104683801374</v>
      </c>
      <c r="DN194" s="34">
        <f t="shared" si="178"/>
        <v>1.4939632606639064</v>
      </c>
      <c r="DO194" s="25">
        <f t="shared" si="179"/>
        <v>0.72320715323992013</v>
      </c>
      <c r="DP194" s="26">
        <f t="shared" si="180"/>
        <v>2.3044327108510048E-2</v>
      </c>
      <c r="DQ194" s="110">
        <f t="shared" si="155"/>
        <v>0.77075610742398626</v>
      </c>
      <c r="DR194" s="67">
        <v>0.98</v>
      </c>
      <c r="DT194" s="14">
        <v>2020</v>
      </c>
      <c r="DU194" s="107">
        <f t="shared" si="204"/>
        <v>2.8125</v>
      </c>
      <c r="DV194" s="24">
        <f t="shared" si="182"/>
        <v>0.78939095207701349</v>
      </c>
      <c r="DW194" s="34">
        <f t="shared" si="183"/>
        <v>1.4630667748837998</v>
      </c>
      <c r="DX194" s="25">
        <f t="shared" si="184"/>
        <v>0.73644888443661527</v>
      </c>
      <c r="DY194" s="26">
        <f t="shared" si="185"/>
        <v>3.4632819707808675E-2</v>
      </c>
      <c r="DZ194" s="110">
        <f t="shared" si="156"/>
        <v>0.7266178904471845</v>
      </c>
      <c r="EC194" s="14">
        <v>2020</v>
      </c>
      <c r="ED194" s="107">
        <f>EI$128*(EC194-EC$144)</f>
        <v>2.8125</v>
      </c>
      <c r="EE194" s="24">
        <f>EG193+((ED194-EG193)*EI$130)</f>
        <v>0.78989021845917551</v>
      </c>
      <c r="EF194" s="34">
        <f>EG194+(ED194-EG194)*EI$133</f>
        <v>1.4640566048115438</v>
      </c>
      <c r="EG194" s="25">
        <f>EE194-((EH194-EH193)*EI$132/EI$131)</f>
        <v>0.73797169971006737</v>
      </c>
      <c r="EH194" s="26">
        <f>EH193+(EE194-EH193)*EJ194*EI$129*EI$131/EI$132</f>
        <v>3.4587514341750558E-2</v>
      </c>
      <c r="EI194" s="110">
        <f t="shared" si="157"/>
        <v>0.72608490510147639</v>
      </c>
      <c r="EJ194" s="67">
        <v>0.98</v>
      </c>
      <c r="EK194" s="14"/>
      <c r="EL194" s="23"/>
      <c r="EM194" s="24"/>
      <c r="EN194" s="34"/>
      <c r="EO194" s="25"/>
      <c r="EP194" s="26"/>
      <c r="EQ194" s="16"/>
      <c r="ES194" s="14"/>
      <c r="ET194" s="23"/>
    </row>
    <row r="195" spans="1:150" x14ac:dyDescent="0.35">
      <c r="A195" s="6">
        <v>2005</v>
      </c>
      <c r="B195" s="107">
        <f t="shared" si="121"/>
        <v>2.1838299999999999</v>
      </c>
      <c r="C195" s="24">
        <f t="shared" si="194"/>
        <v>0.58328506396800817</v>
      </c>
      <c r="D195" s="34">
        <f t="shared" si="195"/>
        <v>1.1175546359276596</v>
      </c>
      <c r="E195" s="25">
        <f t="shared" si="196"/>
        <v>0.54340636296563039</v>
      </c>
      <c r="F195" s="26">
        <f t="shared" si="125"/>
        <v>1.4167287551052059E-2</v>
      </c>
      <c r="G195" s="120">
        <f t="shared" si="197"/>
        <v>0.57414827296202919</v>
      </c>
      <c r="I195" s="6">
        <v>2005</v>
      </c>
      <c r="J195" s="107">
        <f t="shared" si="127"/>
        <v>2.1838299999999999</v>
      </c>
      <c r="K195" s="24">
        <f t="shared" si="198"/>
        <v>0.54349181827836235</v>
      </c>
      <c r="L195" s="34">
        <f t="shared" si="199"/>
        <v>1.1055163522385607</v>
      </c>
      <c r="M195" s="25">
        <f t="shared" si="200"/>
        <v>0.52488592652086263</v>
      </c>
      <c r="N195" s="26">
        <f t="shared" si="201"/>
        <v>1.2442143031742577E-2</v>
      </c>
      <c r="O195" s="120">
        <f t="shared" si="202"/>
        <v>0.58063042571769807</v>
      </c>
      <c r="Q195" s="6">
        <v>2005</v>
      </c>
      <c r="R195" s="107">
        <f t="shared" si="132"/>
        <v>2.1838299999999999</v>
      </c>
      <c r="S195" s="24">
        <f t="shared" si="133"/>
        <v>0.64203456004002823</v>
      </c>
      <c r="T195" s="34">
        <f t="shared" si="134"/>
        <v>1.1246831686819214</v>
      </c>
      <c r="U195" s="25">
        <f t="shared" si="135"/>
        <v>0.55437333643372522</v>
      </c>
      <c r="V195" s="26">
        <f t="shared" si="136"/>
        <v>1.6513619137087626E-2</v>
      </c>
      <c r="W195" s="120">
        <f t="shared" si="118"/>
        <v>0.5703098322481962</v>
      </c>
      <c r="Y195" s="6">
        <v>2005</v>
      </c>
      <c r="Z195" s="107">
        <f t="shared" si="137"/>
        <v>2.1838299999999999</v>
      </c>
      <c r="AA195" s="24">
        <f t="shared" si="138"/>
        <v>0.63626296144885042</v>
      </c>
      <c r="AB195" s="34">
        <f t="shared" si="139"/>
        <v>1.1228323196985703</v>
      </c>
      <c r="AC195" s="25">
        <f t="shared" si="140"/>
        <v>0.55152587645933915</v>
      </c>
      <c r="AD195" s="26">
        <f t="shared" si="141"/>
        <v>3.2226142362127952E-2</v>
      </c>
      <c r="AE195" s="120">
        <f t="shared" si="119"/>
        <v>0.57130644323923119</v>
      </c>
      <c r="AG195" s="6">
        <v>2005</v>
      </c>
      <c r="AH195" s="107">
        <f t="shared" si="142"/>
        <v>2.1838299999999999</v>
      </c>
      <c r="AI195" s="24">
        <f t="shared" si="143"/>
        <v>0.54472720612342584</v>
      </c>
      <c r="AJ195" s="34">
        <f t="shared" si="144"/>
        <v>1.1061555567612058</v>
      </c>
      <c r="AK195" s="25">
        <f t="shared" si="145"/>
        <v>0.52586931809416304</v>
      </c>
      <c r="AL195" s="26">
        <f t="shared" si="146"/>
        <v>6.2037080124088912E-3</v>
      </c>
      <c r="AM195" s="120">
        <f t="shared" si="120"/>
        <v>0.58028623866704276</v>
      </c>
      <c r="AP195" s="6">
        <v>2021</v>
      </c>
      <c r="AQ195" s="107">
        <f t="shared" si="158"/>
        <v>2.8687499999999999</v>
      </c>
      <c r="AR195" s="24">
        <f t="shared" si="159"/>
        <v>0.8094182917653171</v>
      </c>
      <c r="AS195" s="34">
        <f t="shared" si="160"/>
        <v>1.4941479019839343</v>
      </c>
      <c r="AT195" s="25">
        <f t="shared" si="161"/>
        <v>0.7539775415137453</v>
      </c>
      <c r="AU195" s="26">
        <f t="shared" si="162"/>
        <v>1.8211063019799193E-2</v>
      </c>
      <c r="AV195" s="120">
        <f t="shared" si="152"/>
        <v>0.74017036047018903</v>
      </c>
      <c r="AX195" s="6"/>
      <c r="AZ195" s="6">
        <v>2021</v>
      </c>
      <c r="BA195" s="107">
        <f t="shared" si="163"/>
        <v>2.8687499999999999</v>
      </c>
      <c r="BB195" s="107">
        <f t="shared" ref="BB195:BB258" si="206">$BA195+($BE194-$BE$192)^$BG$135*$BG$134*$BG$136</f>
        <v>3.0097485163590996</v>
      </c>
      <c r="BC195" s="24">
        <f t="shared" si="165"/>
        <v>0.81872702528609964</v>
      </c>
      <c r="BD195" s="34">
        <f t="shared" si="166"/>
        <v>1.550217449090759</v>
      </c>
      <c r="BE195" s="25">
        <f t="shared" si="167"/>
        <v>0.76431610517703719</v>
      </c>
      <c r="BF195" s="26">
        <f t="shared" si="168"/>
        <v>1.8176559757104593E-2</v>
      </c>
      <c r="BG195" s="16">
        <f t="shared" si="153"/>
        <v>0.78590134391372179</v>
      </c>
      <c r="BH195" s="67">
        <v>0.97</v>
      </c>
      <c r="BP195" s="107">
        <f t="shared" ref="BP195:BP258" si="207">$BA195+($BS194-0.7)^$BT$135*$BT$134*$BT$136</f>
        <v>2.946953267295747</v>
      </c>
      <c r="BQ195" s="24">
        <f t="shared" si="193"/>
        <v>0.8149535626960609</v>
      </c>
      <c r="BR195" s="34">
        <f t="shared" si="187"/>
        <v>1.5259528244926679</v>
      </c>
      <c r="BS195" s="25">
        <f t="shared" si="188"/>
        <v>0.76079873990639446</v>
      </c>
      <c r="BT195" s="26">
        <f t="shared" si="189"/>
        <v>1.8171069255246051E-2</v>
      </c>
      <c r="BU195" s="67">
        <v>0.97</v>
      </c>
      <c r="CC195" s="107">
        <f t="shared" ref="CC195:CC258" si="208">$BA195+($CF194-0.7)^$CH$135*$CH$134*$CH$136</f>
        <v>2.9088034217548899</v>
      </c>
      <c r="CD195" s="24">
        <f t="shared" si="170"/>
        <v>0.81290355356871591</v>
      </c>
      <c r="CE195" s="34">
        <f t="shared" si="190"/>
        <v>1.5113583137843749</v>
      </c>
      <c r="CF195" s="25">
        <f t="shared" si="191"/>
        <v>0.75888787103102073</v>
      </c>
      <c r="CG195" s="26">
        <f t="shared" si="192"/>
        <v>1.8168237298697119E-2</v>
      </c>
      <c r="CH195" s="67">
        <v>0.97</v>
      </c>
      <c r="CY195" s="67"/>
      <c r="DA195" s="6">
        <v>2021</v>
      </c>
      <c r="DB195" s="107">
        <f t="shared" si="203"/>
        <v>4.8687500000000004</v>
      </c>
      <c r="DC195" s="24">
        <f t="shared" si="172"/>
        <v>0.78421061670849679</v>
      </c>
      <c r="DD195" s="34">
        <f t="shared" si="173"/>
        <v>1.4791672958287769</v>
      </c>
      <c r="DE195" s="25">
        <f t="shared" si="174"/>
        <v>0.73093045512119514</v>
      </c>
      <c r="DF195" s="26">
        <f t="shared" si="175"/>
        <v>2.3837627430504979E-2</v>
      </c>
      <c r="DG195" s="120">
        <f t="shared" si="154"/>
        <v>0.74823684070758179</v>
      </c>
      <c r="DK195" s="6">
        <v>2021</v>
      </c>
      <c r="DL195" s="107">
        <f t="shared" si="205"/>
        <v>4.9753398871692713</v>
      </c>
      <c r="DM195" s="24">
        <f t="shared" si="177"/>
        <v>0.78837108738738748</v>
      </c>
      <c r="DN195" s="34">
        <f t="shared" si="178"/>
        <v>1.5410324707461385</v>
      </c>
      <c r="DO195" s="25">
        <f t="shared" si="179"/>
        <v>0.73640540036445168</v>
      </c>
      <c r="DP195" s="26">
        <f t="shared" si="180"/>
        <v>2.3797453007393176E-2</v>
      </c>
      <c r="DQ195" s="110">
        <f t="shared" si="155"/>
        <v>0.80462707038168679</v>
      </c>
      <c r="DR195" s="67">
        <v>0.97</v>
      </c>
      <c r="DT195" s="6">
        <v>2021</v>
      </c>
      <c r="DU195" s="107">
        <f t="shared" si="204"/>
        <v>2.8687499999999999</v>
      </c>
      <c r="DV195" s="24">
        <f t="shared" si="182"/>
        <v>0.80892579935461473</v>
      </c>
      <c r="DW195" s="34">
        <f t="shared" si="183"/>
        <v>1.4946339390065697</v>
      </c>
      <c r="DX195" s="25">
        <f t="shared" si="184"/>
        <v>0.75472529077933836</v>
      </c>
      <c r="DY195" s="26">
        <f t="shared" si="185"/>
        <v>3.6226952312963863E-2</v>
      </c>
      <c r="DZ195" s="110">
        <f t="shared" si="156"/>
        <v>0.73990864822723135</v>
      </c>
      <c r="EC195" s="6">
        <v>2021</v>
      </c>
      <c r="ED195" s="107">
        <f>EI$128*(EC195-EC$144)</f>
        <v>2.8687499999999999</v>
      </c>
      <c r="EE195" s="24">
        <f>EG194+((ED195-EG194)*EI$130)</f>
        <v>0.8103968541369222</v>
      </c>
      <c r="EF195" s="34">
        <f>EG195+(ED195-EG195)*EI$133</f>
        <v>1.4965801099771396</v>
      </c>
      <c r="EG195" s="25">
        <f>EE195-((EH195-EH194)*EI$132/EI$131)</f>
        <v>0.75771939996483006</v>
      </c>
      <c r="EH195" s="26">
        <f>EH194+(EE195-EH194)*EJ195*EI$129*EI$131/EI$132</f>
        <v>3.6136851229165032E-2</v>
      </c>
      <c r="EI195" s="110">
        <f t="shared" si="157"/>
        <v>0.73886071001230957</v>
      </c>
      <c r="EJ195" s="67">
        <v>0.97</v>
      </c>
      <c r="EK195" s="6"/>
      <c r="EL195" s="23"/>
      <c r="EM195" s="24"/>
      <c r="EN195" s="34"/>
      <c r="EO195" s="25"/>
      <c r="EP195" s="26"/>
      <c r="EQ195" s="16"/>
      <c r="ES195" s="6"/>
      <c r="ET195" s="23"/>
    </row>
    <row r="196" spans="1:150" x14ac:dyDescent="0.35">
      <c r="A196" s="14">
        <v>2006</v>
      </c>
      <c r="B196" s="107">
        <f t="shared" si="121"/>
        <v>2.2235359999999997</v>
      </c>
      <c r="C196" s="24">
        <f t="shared" si="194"/>
        <v>0.59612043032758377</v>
      </c>
      <c r="D196" s="34">
        <f t="shared" si="195"/>
        <v>1.1392370117165971</v>
      </c>
      <c r="E196" s="25">
        <f t="shared" si="196"/>
        <v>0.55538371033322653</v>
      </c>
      <c r="F196" s="26">
        <f t="shared" si="125"/>
        <v>1.4757674797347091E-2</v>
      </c>
      <c r="G196" s="120">
        <f t="shared" si="197"/>
        <v>0.58385330138337055</v>
      </c>
      <c r="I196" s="14">
        <v>2006</v>
      </c>
      <c r="J196" s="107">
        <f t="shared" si="127"/>
        <v>2.2235359999999997</v>
      </c>
      <c r="K196" s="24">
        <f t="shared" si="198"/>
        <v>0.5572061414689502</v>
      </c>
      <c r="L196" s="34">
        <f t="shared" si="199"/>
        <v>1.128028210990371</v>
      </c>
      <c r="M196" s="25">
        <f t="shared" si="200"/>
        <v>0.53813940152364792</v>
      </c>
      <c r="N196" s="26">
        <f t="shared" si="201"/>
        <v>1.3002929500722056E-2</v>
      </c>
      <c r="O196" s="120">
        <f t="shared" si="202"/>
        <v>0.58988880946672306</v>
      </c>
      <c r="Q196" s="14">
        <v>2006</v>
      </c>
      <c r="R196" s="107">
        <f t="shared" si="132"/>
        <v>2.2235359999999997</v>
      </c>
      <c r="S196" s="24">
        <f t="shared" si="133"/>
        <v>0.65489031203368631</v>
      </c>
      <c r="T196" s="34">
        <f t="shared" si="134"/>
        <v>1.1458240237683055</v>
      </c>
      <c r="U196" s="25">
        <f t="shared" si="135"/>
        <v>0.56551757502816258</v>
      </c>
      <c r="V196" s="26">
        <f t="shared" si="136"/>
        <v>1.7156588468062617E-2</v>
      </c>
      <c r="W196" s="120">
        <f t="shared" si="118"/>
        <v>0.58030644874014292</v>
      </c>
      <c r="Y196" s="14">
        <v>2006</v>
      </c>
      <c r="Z196" s="107">
        <f t="shared" si="137"/>
        <v>2.2235359999999997</v>
      </c>
      <c r="AA196" s="24">
        <f t="shared" si="138"/>
        <v>0.6492214279778199</v>
      </c>
      <c r="AB196" s="34">
        <f t="shared" si="139"/>
        <v>1.1440849571945546</v>
      </c>
      <c r="AC196" s="25">
        <f t="shared" si="140"/>
        <v>0.56284208799162272</v>
      </c>
      <c r="AD196" s="26">
        <f t="shared" si="141"/>
        <v>3.3478016854681533E-2</v>
      </c>
      <c r="AE196" s="120">
        <f t="shared" si="119"/>
        <v>0.58124286920293189</v>
      </c>
      <c r="AG196" s="14">
        <v>2006</v>
      </c>
      <c r="AH196" s="107">
        <f t="shared" si="142"/>
        <v>2.2235359999999997</v>
      </c>
      <c r="AI196" s="24">
        <f t="shared" si="143"/>
        <v>0.55840340238620645</v>
      </c>
      <c r="AJ196" s="34">
        <f t="shared" si="144"/>
        <v>1.1286372685040302</v>
      </c>
      <c r="AK196" s="25">
        <f t="shared" si="145"/>
        <v>0.5390764130831236</v>
      </c>
      <c r="AL196" s="26">
        <f t="shared" si="146"/>
        <v>6.4838093066564694E-3</v>
      </c>
      <c r="AM196" s="120">
        <f t="shared" si="120"/>
        <v>0.58956085542090664</v>
      </c>
      <c r="AP196" s="14">
        <v>2022</v>
      </c>
      <c r="AQ196" s="107">
        <f t="shared" si="158"/>
        <v>2.9250000000000003</v>
      </c>
      <c r="AR196" s="24">
        <f t="shared" si="159"/>
        <v>0.82874755498401187</v>
      </c>
      <c r="AS196" s="34">
        <f t="shared" si="160"/>
        <v>1.525556500355236</v>
      </c>
      <c r="AT196" s="25">
        <f t="shared" si="161"/>
        <v>0.77201000054651692</v>
      </c>
      <c r="AU196" s="26">
        <f t="shared" si="162"/>
        <v>1.9033346417444048E-2</v>
      </c>
      <c r="AV196" s="120">
        <f t="shared" si="152"/>
        <v>0.75354649980871913</v>
      </c>
      <c r="AX196" s="14"/>
      <c r="AZ196" s="14">
        <v>2022</v>
      </c>
      <c r="BA196" s="107">
        <f t="shared" si="163"/>
        <v>2.9250000000000003</v>
      </c>
      <c r="BB196" s="107">
        <f t="shared" si="206"/>
        <v>3.1025186351583027</v>
      </c>
      <c r="BC196" s="24">
        <f t="shared" si="165"/>
        <v>0.84484380030959194</v>
      </c>
      <c r="BD196" s="34">
        <f t="shared" si="166"/>
        <v>1.598921167439308</v>
      </c>
      <c r="BE196" s="25">
        <f t="shared" si="167"/>
        <v>0.7892917617444648</v>
      </c>
      <c r="BF196" s="26">
        <f t="shared" si="168"/>
        <v>1.8981661765294842E-2</v>
      </c>
      <c r="BG196" s="16">
        <f t="shared" si="153"/>
        <v>0.80962940569484321</v>
      </c>
      <c r="BH196" s="67">
        <v>0.96</v>
      </c>
      <c r="BP196" s="107">
        <f t="shared" si="207"/>
        <v>3.0367647784952809</v>
      </c>
      <c r="BQ196" s="24">
        <f t="shared" si="193"/>
        <v>0.83918301027539566</v>
      </c>
      <c r="BR196" s="34">
        <f t="shared" si="187"/>
        <v>1.5724748275685956</v>
      </c>
      <c r="BS196" s="25">
        <f t="shared" si="188"/>
        <v>0.7840110078388417</v>
      </c>
      <c r="BT196" s="26">
        <f t="shared" si="189"/>
        <v>1.8970663493456979E-2</v>
      </c>
      <c r="BU196" s="67">
        <v>0.96</v>
      </c>
      <c r="CC196" s="107">
        <f t="shared" si="208"/>
        <v>2.986832264582572</v>
      </c>
      <c r="CD196" s="24">
        <f t="shared" si="170"/>
        <v>0.83561827594493621</v>
      </c>
      <c r="CE196" s="34">
        <f t="shared" si="190"/>
        <v>1.5528369542800409</v>
      </c>
      <c r="CF196" s="25">
        <f t="shared" si="191"/>
        <v>0.78068563334790886</v>
      </c>
      <c r="CG196" s="26">
        <f t="shared" si="192"/>
        <v>1.8964362553726501E-2</v>
      </c>
      <c r="CH196" s="67">
        <v>0.96</v>
      </c>
      <c r="CY196" s="67"/>
      <c r="DA196" s="14">
        <v>2022</v>
      </c>
      <c r="DB196" s="107">
        <f t="shared" si="203"/>
        <v>4.9250000000000007</v>
      </c>
      <c r="DC196" s="24">
        <f t="shared" si="172"/>
        <v>0.79520457089646279</v>
      </c>
      <c r="DD196" s="34">
        <f t="shared" si="173"/>
        <v>1.5055357751549998</v>
      </c>
      <c r="DE196" s="25">
        <f t="shared" si="174"/>
        <v>0.74120888485384562</v>
      </c>
      <c r="DF196" s="26">
        <f t="shared" si="175"/>
        <v>2.4620173605035663E-2</v>
      </c>
      <c r="DG196" s="120">
        <f t="shared" si="154"/>
        <v>0.76432689030115419</v>
      </c>
      <c r="DK196" s="14">
        <v>2022</v>
      </c>
      <c r="DL196" s="107">
        <f t="shared" si="205"/>
        <v>5.0585235752134379</v>
      </c>
      <c r="DM196" s="24">
        <f t="shared" si="177"/>
        <v>0.80264186139401239</v>
      </c>
      <c r="DN196" s="34">
        <f t="shared" si="178"/>
        <v>1.586180537472484</v>
      </c>
      <c r="DO196" s="25">
        <f t="shared" si="179"/>
        <v>0.75030351715043164</v>
      </c>
      <c r="DP196" s="26">
        <f t="shared" si="180"/>
        <v>2.4555979735561013E-2</v>
      </c>
      <c r="DQ196" s="110">
        <f t="shared" si="155"/>
        <v>0.83587702032205236</v>
      </c>
      <c r="DR196" s="67">
        <v>0.96</v>
      </c>
      <c r="DT196" s="14">
        <v>2022</v>
      </c>
      <c r="DU196" s="107">
        <f t="shared" si="204"/>
        <v>2.9250000000000003</v>
      </c>
      <c r="DV196" s="24">
        <f t="shared" si="182"/>
        <v>0.82849292814574871</v>
      </c>
      <c r="DW196" s="34">
        <f t="shared" si="183"/>
        <v>1.5262223013943452</v>
      </c>
      <c r="DX196" s="25">
        <f t="shared" si="184"/>
        <v>0.77303430983745391</v>
      </c>
      <c r="DY196" s="26">
        <f t="shared" si="185"/>
        <v>3.785808814556077E-2</v>
      </c>
      <c r="DZ196" s="110">
        <f t="shared" si="156"/>
        <v>0.75318799155689131</v>
      </c>
      <c r="EC196" s="14">
        <v>2022</v>
      </c>
      <c r="ED196" s="107">
        <f>EI$128*(EC196-EC$144)</f>
        <v>2.9250000000000003</v>
      </c>
      <c r="EE196" s="24">
        <f>EG195+((ED196-EG195)*EI$130)</f>
        <v>0.83138526756002551</v>
      </c>
      <c r="EF196" s="34">
        <f>EG196+(ED196-EG196)*EI$133</f>
        <v>1.5294139730886847</v>
      </c>
      <c r="EG196" s="25">
        <f>EE196-((EH196-EH195)*EI$132/EI$131)</f>
        <v>0.77794457398259154</v>
      </c>
      <c r="EH196" s="26">
        <f>EH195+(EE196-EH195)*EJ196*EI$129*EI$131/EI$132</f>
        <v>3.7708636334383677E-2</v>
      </c>
      <c r="EI196" s="110">
        <f t="shared" si="157"/>
        <v>0.75146939910609312</v>
      </c>
      <c r="EJ196" s="67">
        <v>0.96</v>
      </c>
      <c r="EK196" s="14"/>
      <c r="EL196" s="23"/>
      <c r="EM196" s="24"/>
      <c r="EN196" s="34"/>
      <c r="EO196" s="25"/>
      <c r="EP196" s="26"/>
      <c r="EQ196" s="16"/>
      <c r="ES196" s="14"/>
      <c r="ET196" s="23"/>
    </row>
    <row r="197" spans="1:150" x14ac:dyDescent="0.35">
      <c r="A197" s="6">
        <v>2007</v>
      </c>
      <c r="B197" s="107">
        <f t="shared" si="121"/>
        <v>2.263242</v>
      </c>
      <c r="C197" s="24">
        <f t="shared" si="194"/>
        <v>0.60896776417152154</v>
      </c>
      <c r="D197" s="34">
        <f t="shared" si="195"/>
        <v>1.1609271876449641</v>
      </c>
      <c r="E197" s="25">
        <f t="shared" si="196"/>
        <v>0.56737305791532933</v>
      </c>
      <c r="F197" s="26">
        <f t="shared" si="125"/>
        <v>1.5360496627146978E-2</v>
      </c>
      <c r="G197" s="120">
        <f t="shared" si="197"/>
        <v>0.59355412972963473</v>
      </c>
      <c r="I197" s="6">
        <v>2007</v>
      </c>
      <c r="J197" s="107">
        <f t="shared" si="127"/>
        <v>2.263242</v>
      </c>
      <c r="K197" s="24">
        <f t="shared" si="198"/>
        <v>0.57096292866485743</v>
      </c>
      <c r="L197" s="34">
        <f t="shared" si="199"/>
        <v>1.1505670136511732</v>
      </c>
      <c r="M197" s="25">
        <f t="shared" si="200"/>
        <v>0.55143432869411269</v>
      </c>
      <c r="N197" s="26">
        <f t="shared" si="201"/>
        <v>1.3577300088096902E-2</v>
      </c>
      <c r="O197" s="120">
        <f t="shared" si="202"/>
        <v>0.59913268495706051</v>
      </c>
      <c r="Q197" s="6">
        <v>2007</v>
      </c>
      <c r="R197" s="107">
        <f t="shared" si="132"/>
        <v>2.263242</v>
      </c>
      <c r="S197" s="24">
        <f t="shared" si="133"/>
        <v>0.66775453989996658</v>
      </c>
      <c r="T197" s="34">
        <f t="shared" si="134"/>
        <v>1.1669707373546747</v>
      </c>
      <c r="U197" s="25">
        <f t="shared" si="135"/>
        <v>0.57667082669949987</v>
      </c>
      <c r="V197" s="26">
        <f t="shared" si="136"/>
        <v>1.7811866980296191E-2</v>
      </c>
      <c r="W197" s="120">
        <f t="shared" si="118"/>
        <v>0.59029991065517484</v>
      </c>
      <c r="Y197" s="6">
        <v>2007</v>
      </c>
      <c r="Z197" s="107">
        <f t="shared" si="137"/>
        <v>2.263242</v>
      </c>
      <c r="AA197" s="24">
        <f t="shared" si="138"/>
        <v>0.66219645485027223</v>
      </c>
      <c r="AB197" s="34">
        <f t="shared" si="139"/>
        <v>1.165349017795078</v>
      </c>
      <c r="AC197" s="25">
        <f t="shared" si="140"/>
        <v>0.57417587353088939</v>
      </c>
      <c r="AD197" s="26">
        <f t="shared" si="141"/>
        <v>3.4753677453513168E-2</v>
      </c>
      <c r="AE197" s="120">
        <f t="shared" si="119"/>
        <v>0.59117314426418865</v>
      </c>
      <c r="AG197" s="6">
        <v>2007</v>
      </c>
      <c r="AH197" s="107">
        <f t="shared" si="142"/>
        <v>2.263242</v>
      </c>
      <c r="AI197" s="24">
        <f t="shared" si="143"/>
        <v>0.57211832239079863</v>
      </c>
      <c r="AJ197" s="34">
        <f t="shared" si="144"/>
        <v>1.1511434243813548</v>
      </c>
      <c r="AK197" s="25">
        <f t="shared" si="145"/>
        <v>0.55232111443285359</v>
      </c>
      <c r="AL197" s="26">
        <f t="shared" si="146"/>
        <v>6.7707253640179911E-3</v>
      </c>
      <c r="AM197" s="120">
        <f t="shared" si="120"/>
        <v>0.59882230994850116</v>
      </c>
      <c r="AP197" s="6">
        <v>2023</v>
      </c>
      <c r="AQ197" s="107">
        <f t="shared" si="158"/>
        <v>2.9812500000000002</v>
      </c>
      <c r="AR197" s="24">
        <f t="shared" si="159"/>
        <v>0.84809622612769486</v>
      </c>
      <c r="AS197" s="34">
        <f t="shared" si="160"/>
        <v>1.5569776859561855</v>
      </c>
      <c r="AT197" s="25">
        <f t="shared" si="161"/>
        <v>0.79006182454797735</v>
      </c>
      <c r="AU197" s="26">
        <f t="shared" si="162"/>
        <v>1.9874424701208069E-2</v>
      </c>
      <c r="AV197" s="120">
        <f t="shared" si="152"/>
        <v>0.76691586140820811</v>
      </c>
      <c r="AX197" s="6"/>
      <c r="AZ197" s="6">
        <v>2023</v>
      </c>
      <c r="BA197" s="107">
        <f t="shared" si="163"/>
        <v>2.9812500000000002</v>
      </c>
      <c r="BB197" s="107">
        <f t="shared" si="206"/>
        <v>3.1904172477863253</v>
      </c>
      <c r="BC197" s="24">
        <f t="shared" si="165"/>
        <v>0.8719865234837465</v>
      </c>
      <c r="BD197" s="34">
        <f t="shared" si="166"/>
        <v>1.6465661418418689</v>
      </c>
      <c r="BE197" s="25">
        <f t="shared" si="167"/>
        <v>0.81526170017946953</v>
      </c>
      <c r="BF197" s="26">
        <f t="shared" si="168"/>
        <v>1.9803760653762624E-2</v>
      </c>
      <c r="BG197" s="16">
        <f t="shared" si="153"/>
        <v>0.83130444166239936</v>
      </c>
      <c r="BH197" s="67">
        <v>0.95</v>
      </c>
      <c r="BP197" s="107">
        <f t="shared" si="207"/>
        <v>3.1260132267416858</v>
      </c>
      <c r="BQ197" s="24">
        <f t="shared" si="193"/>
        <v>0.86466956425785568</v>
      </c>
      <c r="BR197" s="34">
        <f t="shared" si="187"/>
        <v>1.6195845111416549</v>
      </c>
      <c r="BS197" s="25">
        <f t="shared" si="188"/>
        <v>0.80843058735702311</v>
      </c>
      <c r="BT197" s="26">
        <f t="shared" si="189"/>
        <v>1.978572112970093E-2</v>
      </c>
      <c r="BU197" s="67">
        <v>0.95</v>
      </c>
      <c r="CC197" s="107">
        <f t="shared" si="208"/>
        <v>3.0659699150153044</v>
      </c>
      <c r="CD197" s="24">
        <f t="shared" si="170"/>
        <v>0.85939082400853395</v>
      </c>
      <c r="CE197" s="34">
        <f t="shared" si="190"/>
        <v>1.5953660720645195</v>
      </c>
      <c r="CF197" s="25">
        <f t="shared" si="191"/>
        <v>0.80350246432178918</v>
      </c>
      <c r="CG197" s="26">
        <f t="shared" si="192"/>
        <v>1.9774338781070627E-2</v>
      </c>
      <c r="CH197" s="67">
        <v>0.95</v>
      </c>
      <c r="CU197" s="127"/>
      <c r="CY197" s="67"/>
      <c r="DA197" s="6">
        <v>2023</v>
      </c>
      <c r="DB197" s="107">
        <f t="shared" si="203"/>
        <v>4.9812500000000002</v>
      </c>
      <c r="DC197" s="24">
        <f t="shared" si="172"/>
        <v>0.80618751494346041</v>
      </c>
      <c r="DD197" s="34">
        <f t="shared" si="173"/>
        <v>1.5318980706823511</v>
      </c>
      <c r="DE197" s="25">
        <f t="shared" si="174"/>
        <v>0.75147780104977058</v>
      </c>
      <c r="DF197" s="26">
        <f t="shared" si="175"/>
        <v>2.5413068009292036E-2</v>
      </c>
      <c r="DG197" s="120">
        <f t="shared" si="154"/>
        <v>0.78042026963258049</v>
      </c>
      <c r="DK197" s="6">
        <v>2023</v>
      </c>
      <c r="DL197" s="107">
        <f t="shared" si="205"/>
        <v>5.1382169467209859</v>
      </c>
      <c r="DM197" s="24">
        <f t="shared" si="177"/>
        <v>0.81754829045860045</v>
      </c>
      <c r="DN197" s="34">
        <f t="shared" si="178"/>
        <v>1.6305052275194321</v>
      </c>
      <c r="DO197" s="25">
        <f t="shared" si="179"/>
        <v>0.76481430179551835</v>
      </c>
      <c r="DP197" s="26">
        <f t="shared" si="180"/>
        <v>2.5320240440823073E-2</v>
      </c>
      <c r="DQ197" s="110">
        <f t="shared" si="155"/>
        <v>0.86569092572391371</v>
      </c>
      <c r="DR197" s="67">
        <v>0.95</v>
      </c>
      <c r="DT197" s="6">
        <v>2023</v>
      </c>
      <c r="DU197" s="107">
        <f t="shared" si="204"/>
        <v>2.9812500000000002</v>
      </c>
      <c r="DV197" s="24">
        <f t="shared" si="182"/>
        <v>0.84809156114607887</v>
      </c>
      <c r="DW197" s="34">
        <f t="shared" si="183"/>
        <v>1.5578313917234277</v>
      </c>
      <c r="DX197" s="25">
        <f t="shared" si="184"/>
        <v>0.7913752180360426</v>
      </c>
      <c r="DY197" s="26">
        <f t="shared" si="185"/>
        <v>3.9526215884091248E-2</v>
      </c>
      <c r="DZ197" s="110">
        <f t="shared" si="156"/>
        <v>0.76645617368738506</v>
      </c>
      <c r="EC197" s="6">
        <v>2023</v>
      </c>
      <c r="ED197" s="107">
        <f>EI$128*(EC197-EC$144)</f>
        <v>2.9812500000000002</v>
      </c>
      <c r="EE197" s="24">
        <f>EG196+((ED197-EG196)*EI$130)</f>
        <v>0.85283492541292327</v>
      </c>
      <c r="EF197" s="34">
        <f>EG197+(ED197-EG197)*EI$133</f>
        <v>1.5625463676729803</v>
      </c>
      <c r="EG197" s="25">
        <f>EE197-((EH197-EH196)*EI$132/EI$131)</f>
        <v>0.79862902718920048</v>
      </c>
      <c r="EH197" s="26">
        <f>EH196+(EE197-EH196)*EJ197*EI$129*EI$131/EI$132</f>
        <v>3.9302927458610817E-2</v>
      </c>
      <c r="EI197" s="110">
        <f t="shared" si="157"/>
        <v>0.76391734048377979</v>
      </c>
      <c r="EJ197" s="67">
        <v>0.95</v>
      </c>
      <c r="EK197" s="6"/>
      <c r="EL197" s="23"/>
      <c r="EM197" s="24"/>
      <c r="EN197" s="34"/>
      <c r="EO197" s="25"/>
      <c r="EP197" s="26"/>
      <c r="EQ197" s="16"/>
      <c r="ES197" s="6"/>
      <c r="ET197" s="23"/>
    </row>
    <row r="198" spans="1:150" x14ac:dyDescent="0.35">
      <c r="A198" s="14">
        <v>2008</v>
      </c>
      <c r="B198" s="107">
        <f t="shared" si="121"/>
        <v>2.3029479999999998</v>
      </c>
      <c r="C198" s="24">
        <f t="shared" si="194"/>
        <v>0.62182672172323583</v>
      </c>
      <c r="D198" s="34">
        <f t="shared" si="195"/>
        <v>1.1826249558782309</v>
      </c>
      <c r="E198" s="25">
        <f t="shared" si="196"/>
        <v>0.57937408596650952</v>
      </c>
      <c r="F198" s="26">
        <f t="shared" si="125"/>
        <v>1.5975752217824171E-2</v>
      </c>
      <c r="G198" s="120">
        <f t="shared" si="197"/>
        <v>0.60325086991172139</v>
      </c>
      <c r="I198" s="14">
        <v>2008</v>
      </c>
      <c r="J198" s="107">
        <f t="shared" si="127"/>
        <v>2.3029479999999998</v>
      </c>
      <c r="K198" s="24">
        <f t="shared" si="198"/>
        <v>0.58476037931804981</v>
      </c>
      <c r="L198" s="34">
        <f t="shared" si="199"/>
        <v>1.1731316315042508</v>
      </c>
      <c r="M198" s="25">
        <f t="shared" si="200"/>
        <v>0.5647689715450015</v>
      </c>
      <c r="N198" s="26">
        <f t="shared" si="201"/>
        <v>1.4165282669657147E-2</v>
      </c>
      <c r="O198" s="120">
        <f t="shared" si="202"/>
        <v>0.60836265995924932</v>
      </c>
      <c r="Q198" s="14">
        <v>2008</v>
      </c>
      <c r="R198" s="107">
        <f t="shared" si="132"/>
        <v>2.3029479999999998</v>
      </c>
      <c r="S198" s="24">
        <f t="shared" si="133"/>
        <v>0.68062723807565595</v>
      </c>
      <c r="T198" s="34">
        <f t="shared" si="134"/>
        <v>1.1881233059794982</v>
      </c>
      <c r="U198" s="25">
        <f t="shared" si="135"/>
        <v>0.58783308612230545</v>
      </c>
      <c r="V198" s="26">
        <f t="shared" si="136"/>
        <v>1.8479450807298712E-2</v>
      </c>
      <c r="W198" s="120">
        <f t="shared" si="118"/>
        <v>0.60029021985719277</v>
      </c>
      <c r="Y198" s="14">
        <v>2008</v>
      </c>
      <c r="Z198" s="107">
        <f t="shared" si="137"/>
        <v>2.3029479999999998</v>
      </c>
      <c r="AA198" s="24">
        <f t="shared" si="138"/>
        <v>0.67518802888047946</v>
      </c>
      <c r="AB198" s="34">
        <f t="shared" si="139"/>
        <v>1.1866244927924576</v>
      </c>
      <c r="AC198" s="25">
        <f t="shared" si="140"/>
        <v>0.58552721968070431</v>
      </c>
      <c r="AD198" s="26">
        <f t="shared" si="141"/>
        <v>3.6053109470901214E-2</v>
      </c>
      <c r="AE198" s="120">
        <f t="shared" si="119"/>
        <v>0.60109727311175332</v>
      </c>
      <c r="AG198" s="14">
        <v>2008</v>
      </c>
      <c r="AH198" s="107">
        <f t="shared" si="142"/>
        <v>2.3029479999999998</v>
      </c>
      <c r="AI198" s="24">
        <f t="shared" si="143"/>
        <v>0.58587012806786243</v>
      </c>
      <c r="AJ198" s="34">
        <f t="shared" si="144"/>
        <v>1.1736728718325979</v>
      </c>
      <c r="AK198" s="25">
        <f t="shared" si="145"/>
        <v>0.56560164897322784</v>
      </c>
      <c r="AL198" s="26">
        <f t="shared" si="146"/>
        <v>7.0644714378532746E-3</v>
      </c>
      <c r="AM198" s="120">
        <f t="shared" si="120"/>
        <v>0.6080712228593701</v>
      </c>
      <c r="AP198" s="14">
        <v>2024</v>
      </c>
      <c r="AQ198" s="107">
        <f t="shared" si="158"/>
        <v>3.0375000000000001</v>
      </c>
      <c r="AR198" s="24">
        <f t="shared" si="159"/>
        <v>0.86746359531054495</v>
      </c>
      <c r="AS198" s="34">
        <f t="shared" si="160"/>
        <v>1.5884110296891292</v>
      </c>
      <c r="AT198" s="25">
        <f t="shared" si="161"/>
        <v>0.80813235336789124</v>
      </c>
      <c r="AU198" s="26">
        <f t="shared" si="162"/>
        <v>2.0734297772840731E-2</v>
      </c>
      <c r="AV198" s="120">
        <f t="shared" si="152"/>
        <v>0.78027867632123793</v>
      </c>
      <c r="AX198" s="14"/>
      <c r="AZ198" s="14">
        <v>2024</v>
      </c>
      <c r="BA198" s="107">
        <f t="shared" si="163"/>
        <v>3.0375000000000001</v>
      </c>
      <c r="BB198" s="107">
        <f t="shared" si="206"/>
        <v>3.2751472330570217</v>
      </c>
      <c r="BC198" s="24">
        <f t="shared" si="165"/>
        <v>0.89998015793177244</v>
      </c>
      <c r="BD198" s="34">
        <f t="shared" si="166"/>
        <v>1.6936434897140291</v>
      </c>
      <c r="BE198" s="25">
        <f t="shared" si="167"/>
        <v>0.8420645509908794</v>
      </c>
      <c r="BF198" s="26">
        <f t="shared" si="168"/>
        <v>2.0643117276094407E-2</v>
      </c>
      <c r="BG198" s="16">
        <f t="shared" si="153"/>
        <v>0.85157893872314971</v>
      </c>
      <c r="BH198" s="67">
        <v>0.94</v>
      </c>
      <c r="BP198" s="107">
        <f t="shared" si="207"/>
        <v>3.2150459407014291</v>
      </c>
      <c r="BQ198" s="24">
        <f t="shared" si="193"/>
        <v>0.89131442012620443</v>
      </c>
      <c r="BR198" s="34">
        <f t="shared" si="187"/>
        <v>1.6673451698714525</v>
      </c>
      <c r="BS198" s="25">
        <f t="shared" si="188"/>
        <v>0.83396783173223454</v>
      </c>
      <c r="BT198" s="26">
        <f t="shared" si="189"/>
        <v>2.0616831106425131E-2</v>
      </c>
      <c r="BU198" s="67">
        <v>0.94</v>
      </c>
      <c r="CC198" s="107">
        <f t="shared" si="208"/>
        <v>3.1461775875378786</v>
      </c>
      <c r="CD198" s="24">
        <f t="shared" si="170"/>
        <v>0.88418419556535133</v>
      </c>
      <c r="CE198" s="34">
        <f t="shared" si="190"/>
        <v>1.6389110731810721</v>
      </c>
      <c r="CF198" s="25">
        <f t="shared" si="191"/>
        <v>0.82730602698894551</v>
      </c>
      <c r="CG198" s="26">
        <f t="shared" si="192"/>
        <v>2.0598660064786653E-2</v>
      </c>
      <c r="CH198" s="67">
        <v>0.94</v>
      </c>
      <c r="CU198" s="127"/>
      <c r="CY198" s="67"/>
      <c r="DA198" s="14">
        <v>2024</v>
      </c>
      <c r="DB198" s="107">
        <f t="shared" si="203"/>
        <v>5.0374999999999996</v>
      </c>
      <c r="DC198" s="24">
        <f t="shared" si="172"/>
        <v>0.81716109124868286</v>
      </c>
      <c r="DD198" s="34">
        <f t="shared" si="173"/>
        <v>1.5582551742542514</v>
      </c>
      <c r="DE198" s="25">
        <f t="shared" si="174"/>
        <v>0.76173872962192557</v>
      </c>
      <c r="DF198" s="26">
        <f t="shared" si="175"/>
        <v>2.6216290641563882E-2</v>
      </c>
      <c r="DG198" s="120">
        <f t="shared" si="154"/>
        <v>0.79651644463232585</v>
      </c>
      <c r="DK198" s="14">
        <v>2024</v>
      </c>
      <c r="DL198" s="107">
        <f t="shared" si="205"/>
        <v>5.2156822293019172</v>
      </c>
      <c r="DM198" s="24">
        <f t="shared" si="177"/>
        <v>0.83302385278455393</v>
      </c>
      <c r="DN198" s="34">
        <f t="shared" si="178"/>
        <v>1.6744088010656899</v>
      </c>
      <c r="DO198" s="25">
        <f t="shared" si="179"/>
        <v>0.77987695509233657</v>
      </c>
      <c r="DP198" s="26">
        <f t="shared" si="180"/>
        <v>2.6090485334913181E-2</v>
      </c>
      <c r="DQ198" s="110">
        <f t="shared" si="155"/>
        <v>0.89453184597335333</v>
      </c>
      <c r="DR198" s="67">
        <v>0.94</v>
      </c>
      <c r="DT198" s="14">
        <v>2024</v>
      </c>
      <c r="DU198" s="107">
        <f t="shared" si="204"/>
        <v>3.0375000000000001</v>
      </c>
      <c r="DV198" s="24">
        <f t="shared" si="182"/>
        <v>0.86772099937499747</v>
      </c>
      <c r="DW198" s="34">
        <f t="shared" si="183"/>
        <v>1.5894607869449122</v>
      </c>
      <c r="DX198" s="25">
        <f t="shared" si="184"/>
        <v>0.80974736453063412</v>
      </c>
      <c r="DY198" s="26">
        <f t="shared" si="185"/>
        <v>4.1231322791278405E-2</v>
      </c>
      <c r="DZ198" s="110">
        <f t="shared" si="156"/>
        <v>0.7797134224142781</v>
      </c>
      <c r="EC198" s="14">
        <v>2024</v>
      </c>
      <c r="ED198" s="107">
        <f>EI$128*(EC198-EC$144)</f>
        <v>3.0375000000000001</v>
      </c>
      <c r="EE198" s="24">
        <f>EG197+((ED198-EG197)*EI$130)</f>
        <v>0.87472825155503953</v>
      </c>
      <c r="EF198" s="34">
        <f>EG198+(ED198-EG198)*EI$133</f>
        <v>1.5959672223991714</v>
      </c>
      <c r="EG198" s="25">
        <f>EE198-((EH198-EH197)*EI$132/EI$131)</f>
        <v>0.81975726522949455</v>
      </c>
      <c r="EH198" s="26">
        <f>EH197+(EE198-EH197)*EJ198*EI$129*EI$131/EI$132</f>
        <v>4.0919721174068023E-2</v>
      </c>
      <c r="EI198" s="110">
        <f t="shared" si="157"/>
        <v>0.77620995716967689</v>
      </c>
      <c r="EJ198" s="67">
        <v>0.94</v>
      </c>
      <c r="EK198" s="14"/>
      <c r="EL198" s="23"/>
      <c r="EM198" s="24"/>
      <c r="EN198" s="34"/>
      <c r="EO198" s="25"/>
      <c r="EP198" s="26"/>
      <c r="EQ198" s="16"/>
      <c r="ES198" s="14"/>
      <c r="ET198" s="23"/>
    </row>
    <row r="199" spans="1:150" x14ac:dyDescent="0.35">
      <c r="A199" s="6">
        <v>2009</v>
      </c>
      <c r="B199" s="107">
        <f t="shared" si="121"/>
        <v>2.342654</v>
      </c>
      <c r="C199" s="24">
        <f t="shared" si="194"/>
        <v>0.63469699326931028</v>
      </c>
      <c r="D199" s="34">
        <f t="shared" si="195"/>
        <v>1.2043301291572091</v>
      </c>
      <c r="E199" s="25">
        <f t="shared" si="196"/>
        <v>0.59138650639570634</v>
      </c>
      <c r="F199" s="26">
        <f t="shared" si="125"/>
        <v>1.6603440433383649E-2</v>
      </c>
      <c r="G199" s="120">
        <f t="shared" si="197"/>
        <v>0.61294362276150272</v>
      </c>
      <c r="I199" s="6">
        <v>2009</v>
      </c>
      <c r="J199" s="107">
        <f t="shared" si="127"/>
        <v>2.342654</v>
      </c>
      <c r="K199" s="24">
        <f t="shared" si="198"/>
        <v>0.59859678998141475</v>
      </c>
      <c r="L199" s="34">
        <f t="shared" si="199"/>
        <v>1.1957209966965769</v>
      </c>
      <c r="M199" s="25">
        <f t="shared" si="200"/>
        <v>0.57814168722550319</v>
      </c>
      <c r="N199" s="26">
        <f t="shared" si="201"/>
        <v>1.4766903338948662E-2</v>
      </c>
      <c r="O199" s="120">
        <f t="shared" si="202"/>
        <v>0.61757930947107376</v>
      </c>
      <c r="Q199" s="6">
        <v>2009</v>
      </c>
      <c r="R199" s="107">
        <f t="shared" si="132"/>
        <v>2.342654</v>
      </c>
      <c r="S199" s="24">
        <f t="shared" si="133"/>
        <v>0.69350840155602023</v>
      </c>
      <c r="T199" s="34">
        <f t="shared" si="134"/>
        <v>1.2092817264932794</v>
      </c>
      <c r="U199" s="25">
        <f t="shared" si="135"/>
        <v>0.5990043484511991</v>
      </c>
      <c r="V199" s="26">
        <f t="shared" si="136"/>
        <v>1.9159336081434115E-2</v>
      </c>
      <c r="W199" s="120">
        <f t="shared" si="118"/>
        <v>0.61027737804208027</v>
      </c>
      <c r="Y199" s="6">
        <v>2009</v>
      </c>
      <c r="Z199" s="107">
        <f t="shared" si="137"/>
        <v>2.342654</v>
      </c>
      <c r="AA199" s="24">
        <f t="shared" si="138"/>
        <v>0.68819613745476071</v>
      </c>
      <c r="AB199" s="34">
        <f t="shared" si="139"/>
        <v>1.2079113737990634</v>
      </c>
      <c r="AC199" s="25">
        <f t="shared" si="140"/>
        <v>0.59689611353702055</v>
      </c>
      <c r="AD199" s="26">
        <f t="shared" si="141"/>
        <v>3.737629822333223E-2</v>
      </c>
      <c r="AE199" s="120">
        <f t="shared" si="119"/>
        <v>0.61101526026204289</v>
      </c>
      <c r="AG199" s="6">
        <v>2009</v>
      </c>
      <c r="AH199" s="107">
        <f t="shared" si="142"/>
        <v>2.342654</v>
      </c>
      <c r="AI199" s="24">
        <f t="shared" si="143"/>
        <v>0.59965708022830488</v>
      </c>
      <c r="AJ199" s="34">
        <f t="shared" si="144"/>
        <v>1.1962245202984154</v>
      </c>
      <c r="AK199" s="25">
        <f t="shared" si="145"/>
        <v>0.5789163389206391</v>
      </c>
      <c r="AL199" s="26">
        <f t="shared" si="146"/>
        <v>7.3650618915875616E-3</v>
      </c>
      <c r="AM199" s="120">
        <f t="shared" si="120"/>
        <v>0.61730818137777632</v>
      </c>
      <c r="AP199" s="6">
        <v>2025</v>
      </c>
      <c r="AQ199" s="107">
        <f t="shared" si="158"/>
        <v>3.09375</v>
      </c>
      <c r="AR199" s="24">
        <f t="shared" si="159"/>
        <v>0.88684902511790109</v>
      </c>
      <c r="AS199" s="34">
        <f t="shared" si="160"/>
        <v>1.6198561462324355</v>
      </c>
      <c r="AT199" s="25">
        <f t="shared" si="161"/>
        <v>0.82622099420374695</v>
      </c>
      <c r="AU199" s="26">
        <f t="shared" si="162"/>
        <v>2.1612964887538617E-2</v>
      </c>
      <c r="AV199" s="120">
        <f t="shared" si="152"/>
        <v>0.79363515202868851</v>
      </c>
      <c r="AX199" s="6"/>
      <c r="AZ199" s="6">
        <v>2025</v>
      </c>
      <c r="BA199" s="107">
        <f t="shared" si="163"/>
        <v>3.09375</v>
      </c>
      <c r="BB199" s="107">
        <f t="shared" si="206"/>
        <v>3.3575863209970325</v>
      </c>
      <c r="BC199" s="24">
        <f t="shared" si="165"/>
        <v>0.92869912074989136</v>
      </c>
      <c r="BD199" s="34">
        <f t="shared" si="166"/>
        <v>1.7403852510493971</v>
      </c>
      <c r="BE199" s="25">
        <f t="shared" si="167"/>
        <v>0.86958467492374725</v>
      </c>
      <c r="BF199" s="26">
        <f t="shared" si="168"/>
        <v>2.1499848375024031E-2</v>
      </c>
      <c r="BG199" s="16">
        <f t="shared" si="153"/>
        <v>0.87080057612564987</v>
      </c>
      <c r="BH199" s="67">
        <v>0.93</v>
      </c>
      <c r="BP199" s="107">
        <f t="shared" si="207"/>
        <v>3.3040260071487482</v>
      </c>
      <c r="BQ199" s="24">
        <f t="shared" si="193"/>
        <v>0.91903663529357926</v>
      </c>
      <c r="BR199" s="34">
        <f t="shared" si="187"/>
        <v>1.7157662814287089</v>
      </c>
      <c r="BS199" s="25">
        <f t="shared" si="188"/>
        <v>0.86054950604099556</v>
      </c>
      <c r="BT199" s="26">
        <f t="shared" si="189"/>
        <v>2.1464470660810402E-2</v>
      </c>
      <c r="BU199" s="67">
        <v>0.93</v>
      </c>
      <c r="CC199" s="107">
        <f t="shared" si="208"/>
        <v>3.227421328338393</v>
      </c>
      <c r="CD199" s="24">
        <f t="shared" si="170"/>
        <v>0.9099659979674205</v>
      </c>
      <c r="CE199" s="34">
        <f t="shared" si="190"/>
        <v>1.6834417846939109</v>
      </c>
      <c r="CF199" s="25">
        <f t="shared" si="191"/>
        <v>0.85206818426995912</v>
      </c>
      <c r="CG199" s="26">
        <f t="shared" si="192"/>
        <v>2.1437758814025223E-2</v>
      </c>
      <c r="CH199" s="67">
        <v>0.93</v>
      </c>
      <c r="CY199" s="67"/>
      <c r="DA199" s="6">
        <v>2025</v>
      </c>
      <c r="DB199" s="107">
        <f t="shared" si="203"/>
        <v>5.09375</v>
      </c>
      <c r="DC199" s="24">
        <f t="shared" si="172"/>
        <v>0.82812680234046954</v>
      </c>
      <c r="DD199" s="34">
        <f t="shared" si="173"/>
        <v>1.5846079932390049</v>
      </c>
      <c r="DE199" s="25">
        <f t="shared" si="174"/>
        <v>0.77199306652154609</v>
      </c>
      <c r="DF199" s="26">
        <f t="shared" si="175"/>
        <v>2.7029823044736685E-2</v>
      </c>
      <c r="DG199" s="120">
        <f t="shared" si="154"/>
        <v>0.81261492671745883</v>
      </c>
      <c r="DK199" s="6">
        <v>2025</v>
      </c>
      <c r="DL199" s="107">
        <f t="shared" si="205"/>
        <v>5.2915620495683768</v>
      </c>
      <c r="DM199" s="24">
        <f t="shared" si="177"/>
        <v>0.84901852916518195</v>
      </c>
      <c r="DN199" s="34">
        <f t="shared" si="178"/>
        <v>1.7180865611316221</v>
      </c>
      <c r="DO199" s="25">
        <f t="shared" si="179"/>
        <v>0.79544591351183147</v>
      </c>
      <c r="DP199" s="26">
        <f t="shared" si="180"/>
        <v>2.6866900054526955E-2</v>
      </c>
      <c r="DQ199" s="110">
        <f t="shared" si="155"/>
        <v>0.92264064761979059</v>
      </c>
      <c r="DR199" s="67">
        <v>0.93</v>
      </c>
      <c r="DT199" s="6">
        <v>2025</v>
      </c>
      <c r="DU199" s="107">
        <f t="shared" si="204"/>
        <v>3.09375</v>
      </c>
      <c r="DV199" s="24">
        <f t="shared" si="182"/>
        <v>0.88738061411023783</v>
      </c>
      <c r="DW199" s="34">
        <f t="shared" si="183"/>
        <v>1.621110106416642</v>
      </c>
      <c r="DX199" s="25">
        <f t="shared" si="184"/>
        <v>0.82815016371791073</v>
      </c>
      <c r="DY199" s="26">
        <f t="shared" si="185"/>
        <v>4.2973394861640965E-2</v>
      </c>
      <c r="DZ199" s="110">
        <f t="shared" si="156"/>
        <v>0.79295994269873127</v>
      </c>
      <c r="EC199" s="6">
        <v>2025</v>
      </c>
      <c r="ED199" s="107">
        <f>EI$128*(EC199-EC$144)</f>
        <v>3.09375</v>
      </c>
      <c r="EE199" s="24">
        <f>EG198+((ED199-EG198)*EI$130)</f>
        <v>0.89705027828434403</v>
      </c>
      <c r="EF199" s="34">
        <f>EG199+(ED199-EG199)*EI$133</f>
        <v>1.6296680163607022</v>
      </c>
      <c r="EG199" s="25">
        <f>EE199-((EH199-EH198)*EI$132/EI$131)</f>
        <v>0.84131617901646494</v>
      </c>
      <c r="EH199" s="26">
        <f>EH198+(EE199-EH198)*EJ199*EI$129*EI$131/EI$132</f>
        <v>4.2558959387829172E-2</v>
      </c>
      <c r="EI199" s="110">
        <f t="shared" si="157"/>
        <v>0.78835183734423731</v>
      </c>
      <c r="EJ199" s="67">
        <v>0.93</v>
      </c>
      <c r="EK199" s="6"/>
      <c r="EL199" s="23"/>
      <c r="EM199" s="24"/>
      <c r="EN199" s="34"/>
      <c r="EO199" s="25"/>
      <c r="EP199" s="26"/>
      <c r="EQ199" s="16"/>
      <c r="ES199" s="6"/>
      <c r="ET199" s="23"/>
    </row>
    <row r="200" spans="1:150" x14ac:dyDescent="0.35">
      <c r="A200" s="14">
        <v>2010</v>
      </c>
      <c r="B200" s="107">
        <f t="shared" si="121"/>
        <v>2.3823599999999998</v>
      </c>
      <c r="C200" s="24">
        <f t="shared" si="194"/>
        <v>0.647578299757541</v>
      </c>
      <c r="D200" s="34">
        <f t="shared" si="195"/>
        <v>1.2260425387431524</v>
      </c>
      <c r="E200" s="25">
        <f t="shared" si="196"/>
        <v>0.60341005960485006</v>
      </c>
      <c r="F200" s="26">
        <f t="shared" si="125"/>
        <v>1.7243559855886416E-2</v>
      </c>
      <c r="G200" s="120">
        <f t="shared" si="197"/>
        <v>0.62263247913830233</v>
      </c>
      <c r="I200" s="14">
        <v>2010</v>
      </c>
      <c r="J200" s="107">
        <f t="shared" si="127"/>
        <v>2.3823599999999998</v>
      </c>
      <c r="K200" s="24">
        <f t="shared" si="198"/>
        <v>0.61247054906266352</v>
      </c>
      <c r="L200" s="34">
        <f t="shared" si="199"/>
        <v>1.2183340989505167</v>
      </c>
      <c r="M200" s="25">
        <f t="shared" si="200"/>
        <v>0.59155092146233346</v>
      </c>
      <c r="N200" s="26">
        <f t="shared" si="201"/>
        <v>1.5382186503664252E-2</v>
      </c>
      <c r="O200" s="120">
        <f t="shared" si="202"/>
        <v>0.62678317748818324</v>
      </c>
      <c r="Q200" s="14">
        <v>2010</v>
      </c>
      <c r="R200" s="107">
        <f t="shared" si="132"/>
        <v>2.3823599999999998</v>
      </c>
      <c r="S200" s="24">
        <f t="shared" si="133"/>
        <v>0.70639802578746791</v>
      </c>
      <c r="T200" s="34">
        <f t="shared" si="134"/>
        <v>1.2304459959986049</v>
      </c>
      <c r="U200" s="25">
        <f t="shared" si="135"/>
        <v>0.61018460922862328</v>
      </c>
      <c r="V200" s="26">
        <f t="shared" si="136"/>
        <v>1.9851518934375444E-2</v>
      </c>
      <c r="W200" s="120">
        <f t="shared" si="118"/>
        <v>0.62026138676998166</v>
      </c>
      <c r="Y200" s="14">
        <v>2010</v>
      </c>
      <c r="Z200" s="107">
        <f t="shared" si="137"/>
        <v>2.3823599999999998</v>
      </c>
      <c r="AA200" s="24">
        <f t="shared" si="138"/>
        <v>0.70122076842305248</v>
      </c>
      <c r="AB200" s="34">
        <f t="shared" si="139"/>
        <v>1.2292096526868095</v>
      </c>
      <c r="AC200" s="25">
        <f t="shared" si="140"/>
        <v>0.60828254259509174</v>
      </c>
      <c r="AD200" s="26">
        <f t="shared" si="141"/>
        <v>3.872322903243311E-2</v>
      </c>
      <c r="AE200" s="120">
        <f t="shared" si="119"/>
        <v>0.62092711009171775</v>
      </c>
      <c r="AG200" s="14">
        <v>2010</v>
      </c>
      <c r="AH200" s="107">
        <f t="shared" si="142"/>
        <v>2.3823599999999998</v>
      </c>
      <c r="AI200" s="24">
        <f t="shared" si="143"/>
        <v>0.61347753324156395</v>
      </c>
      <c r="AJ200" s="34">
        <f t="shared" si="144"/>
        <v>1.2187973378838044</v>
      </c>
      <c r="AK200" s="25">
        <f t="shared" si="145"/>
        <v>0.59226359674431472</v>
      </c>
      <c r="AL200" s="26">
        <f t="shared" si="146"/>
        <v>7.6725102466201588E-3</v>
      </c>
      <c r="AM200" s="120">
        <f t="shared" si="120"/>
        <v>0.62653374113948967</v>
      </c>
      <c r="AP200" s="14">
        <v>2026</v>
      </c>
      <c r="AQ200" s="107">
        <f t="shared" si="158"/>
        <v>3.15</v>
      </c>
      <c r="AR200" s="24">
        <f t="shared" si="159"/>
        <v>0.90625194316336988</v>
      </c>
      <c r="AS200" s="34">
        <f t="shared" si="160"/>
        <v>1.6513126895446399</v>
      </c>
      <c r="AT200" s="25">
        <f t="shared" si="161"/>
        <v>0.8443272146840618</v>
      </c>
      <c r="AU200" s="26">
        <f t="shared" si="162"/>
        <v>2.2510424720572068E-2</v>
      </c>
      <c r="AV200" s="120">
        <f t="shared" si="152"/>
        <v>0.80698547486057814</v>
      </c>
      <c r="AX200" s="14"/>
      <c r="AZ200" s="14">
        <v>2026</v>
      </c>
      <c r="BA200" s="107">
        <f t="shared" si="163"/>
        <v>3.15</v>
      </c>
      <c r="BB200" s="107">
        <f t="shared" si="206"/>
        <v>3.4382611056045445</v>
      </c>
      <c r="BC200" s="24">
        <f t="shared" si="165"/>
        <v>0.95804989119639394</v>
      </c>
      <c r="BD200" s="34">
        <f t="shared" si="166"/>
        <v>1.786919831446744</v>
      </c>
      <c r="BE200" s="25">
        <f t="shared" si="167"/>
        <v>0.89773606843869769</v>
      </c>
      <c r="BF200" s="26">
        <f t="shared" si="168"/>
        <v>2.2373961748323977E-2</v>
      </c>
      <c r="BG200" s="16">
        <f t="shared" si="153"/>
        <v>0.88918376300804636</v>
      </c>
      <c r="BH200" s="67">
        <v>0.92</v>
      </c>
      <c r="BP200" s="107">
        <f t="shared" si="207"/>
        <v>3.3930392845420503</v>
      </c>
      <c r="BQ200" s="24">
        <f t="shared" si="193"/>
        <v>0.94776845401257193</v>
      </c>
      <c r="BR200" s="34">
        <f t="shared" si="187"/>
        <v>1.7648381599547847</v>
      </c>
      <c r="BS200" s="25">
        <f t="shared" si="188"/>
        <v>0.88811447748471839</v>
      </c>
      <c r="BT200" s="26">
        <f t="shared" si="189"/>
        <v>2.2329021045272048E-2</v>
      </c>
      <c r="BU200" s="67">
        <v>0.92</v>
      </c>
      <c r="CC200" s="107">
        <f t="shared" si="208"/>
        <v>3.3096715934834569</v>
      </c>
      <c r="CD200" s="24">
        <f t="shared" si="170"/>
        <v>0.93670804568327193</v>
      </c>
      <c r="CE200" s="34">
        <f t="shared" si="190"/>
        <v>1.72893207320499</v>
      </c>
      <c r="CF200" s="25">
        <f t="shared" si="191"/>
        <v>0.87776463920889236</v>
      </c>
      <c r="CG200" s="26">
        <f t="shared" si="192"/>
        <v>2.2292011081769855E-2</v>
      </c>
      <c r="CH200" s="67">
        <v>0.92</v>
      </c>
      <c r="CY200" s="67"/>
      <c r="DA200" s="14">
        <v>2026</v>
      </c>
      <c r="DB200" s="107">
        <f t="shared" si="203"/>
        <v>5.15</v>
      </c>
      <c r="DC200" s="24">
        <f t="shared" si="172"/>
        <v>0.83908602277710342</v>
      </c>
      <c r="DD200" s="34">
        <f t="shared" si="173"/>
        <v>1.6109573577172949</v>
      </c>
      <c r="DE200" s="25">
        <f t="shared" si="174"/>
        <v>0.7822420887958379</v>
      </c>
      <c r="DF200" s="26">
        <f t="shared" si="175"/>
        <v>2.7853648174899954E-2</v>
      </c>
      <c r="DG200" s="120">
        <f t="shared" si="154"/>
        <v>0.82871526892145697</v>
      </c>
      <c r="DK200" s="14">
        <v>2026</v>
      </c>
      <c r="DL200" s="107">
        <f t="shared" si="205"/>
        <v>5.3662368992100902</v>
      </c>
      <c r="DM200" s="24">
        <f t="shared" si="177"/>
        <v>0.86549328536765724</v>
      </c>
      <c r="DN200" s="34">
        <f t="shared" si="178"/>
        <v>1.761648649723301</v>
      </c>
      <c r="DO200" s="25">
        <f t="shared" si="179"/>
        <v>0.81148574615349156</v>
      </c>
      <c r="DP200" s="26">
        <f t="shared" si="180"/>
        <v>2.7649618014152545E-2</v>
      </c>
      <c r="DQ200" s="110">
        <f t="shared" si="155"/>
        <v>0.95016290356980948</v>
      </c>
      <c r="DR200" s="67">
        <v>0.92</v>
      </c>
      <c r="DT200" s="14">
        <v>2026</v>
      </c>
      <c r="DU200" s="107">
        <f t="shared" si="204"/>
        <v>3.15</v>
      </c>
      <c r="DV200" s="24">
        <f t="shared" si="182"/>
        <v>0.90706983965313892</v>
      </c>
      <c r="DW200" s="34">
        <f t="shared" si="183"/>
        <v>1.6527790075365272</v>
      </c>
      <c r="DX200" s="25">
        <f t="shared" si="184"/>
        <v>0.84658308851773412</v>
      </c>
      <c r="DY200" s="26">
        <f t="shared" si="185"/>
        <v>4.4752416953858752E-2</v>
      </c>
      <c r="DZ200" s="110">
        <f t="shared" si="156"/>
        <v>0.80619591901879306</v>
      </c>
      <c r="EC200" s="14">
        <v>2026</v>
      </c>
      <c r="ED200" s="107">
        <f>EI$128*(EC200-EC$144)</f>
        <v>3.15</v>
      </c>
      <c r="EE200" s="24">
        <f>EG199+((ED200-EG199)*EI$130)</f>
        <v>0.91978834209169524</v>
      </c>
      <c r="EF200" s="34">
        <f>EG200+(ED200-EG200)*EI$133</f>
        <v>1.6636416003996179</v>
      </c>
      <c r="EG200" s="25">
        <f>EE200-((EH200-EH199)*EI$132/EI$131)</f>
        <v>0.86329476984556619</v>
      </c>
      <c r="EH200" s="26">
        <f>EH199+(EE200-EH199)*EJ200*EI$129*EI$131/EI$132</f>
        <v>4.4220535042127085E-2</v>
      </c>
      <c r="EI200" s="110">
        <f t="shared" si="157"/>
        <v>0.80034683055405176</v>
      </c>
      <c r="EJ200" s="67">
        <v>0.92</v>
      </c>
      <c r="EK200" s="14"/>
      <c r="EL200" s="23"/>
      <c r="EM200" s="24"/>
      <c r="EN200" s="34"/>
      <c r="EO200" s="25"/>
      <c r="EP200" s="26"/>
      <c r="EQ200" s="16"/>
      <c r="ES200" s="14"/>
      <c r="ET200" s="23"/>
    </row>
    <row r="201" spans="1:150" x14ac:dyDescent="0.35">
      <c r="A201" s="6">
        <v>2011</v>
      </c>
      <c r="B201" s="107">
        <f t="shared" si="121"/>
        <v>2.4220660000000001</v>
      </c>
      <c r="C201" s="24">
        <f t="shared" si="194"/>
        <v>0.66047038973474792</v>
      </c>
      <c r="D201" s="34">
        <f t="shared" si="195"/>
        <v>1.2477620325680978</v>
      </c>
      <c r="E201" s="25">
        <f t="shared" si="196"/>
        <v>0.61544451164322767</v>
      </c>
      <c r="F201" s="26">
        <f t="shared" si="125"/>
        <v>1.7896108813734535E-2</v>
      </c>
      <c r="G201" s="120">
        <f t="shared" si="197"/>
        <v>0.63231752092487015</v>
      </c>
      <c r="I201" s="6">
        <v>2011</v>
      </c>
      <c r="J201" s="107">
        <f t="shared" si="127"/>
        <v>2.4220660000000001</v>
      </c>
      <c r="K201" s="24">
        <f t="shared" si="198"/>
        <v>0.62638013186166963</v>
      </c>
      <c r="L201" s="34">
        <f t="shared" si="199"/>
        <v>1.2409699824531906</v>
      </c>
      <c r="M201" s="25">
        <f t="shared" si="200"/>
        <v>0.60499520377413951</v>
      </c>
      <c r="N201" s="26">
        <f t="shared" si="201"/>
        <v>1.6011154976826904E-2</v>
      </c>
      <c r="O201" s="120">
        <f t="shared" si="202"/>
        <v>0.63597477867905106</v>
      </c>
      <c r="Q201" s="6">
        <v>2011</v>
      </c>
      <c r="R201" s="107">
        <f t="shared" si="132"/>
        <v>2.4220660000000001</v>
      </c>
      <c r="S201" s="24">
        <f t="shared" si="133"/>
        <v>0.71929610658087562</v>
      </c>
      <c r="T201" s="34">
        <f t="shared" si="134"/>
        <v>1.2516161118017379</v>
      </c>
      <c r="U201" s="25">
        <f t="shared" si="135"/>
        <v>0.62137386431036579</v>
      </c>
      <c r="V201" s="26">
        <f t="shared" si="136"/>
        <v>2.0555995497472637E-2</v>
      </c>
      <c r="W201" s="120">
        <f t="shared" si="118"/>
        <v>0.63024224749137214</v>
      </c>
      <c r="Y201" s="6">
        <v>2011</v>
      </c>
      <c r="Z201" s="107">
        <f t="shared" si="137"/>
        <v>2.4220660000000001</v>
      </c>
      <c r="AA201" s="24">
        <f t="shared" si="138"/>
        <v>0.71426191001126049</v>
      </c>
      <c r="AB201" s="34">
        <f t="shared" si="139"/>
        <v>1.250519321538246</v>
      </c>
      <c r="AC201" s="25">
        <f t="shared" si="140"/>
        <v>0.61968649467422465</v>
      </c>
      <c r="AD201" s="26">
        <f t="shared" si="141"/>
        <v>4.0093887225723483E-2</v>
      </c>
      <c r="AE201" s="120">
        <f t="shared" si="119"/>
        <v>0.63083282686402131</v>
      </c>
      <c r="AG201" s="6">
        <v>2011</v>
      </c>
      <c r="AH201" s="107">
        <f t="shared" si="142"/>
        <v>2.4220660000000001</v>
      </c>
      <c r="AI201" s="24">
        <f t="shared" si="143"/>
        <v>0.62732993000030668</v>
      </c>
      <c r="AJ201" s="34">
        <f t="shared" si="144"/>
        <v>1.2413903482008029</v>
      </c>
      <c r="AK201" s="25">
        <f t="shared" si="145"/>
        <v>0.60564192030892761</v>
      </c>
      <c r="AL201" s="26">
        <f t="shared" si="146"/>
        <v>7.9868292276546373E-3</v>
      </c>
      <c r="AM201" s="120">
        <f t="shared" si="120"/>
        <v>0.63574842789187525</v>
      </c>
      <c r="AP201" s="6">
        <v>2027</v>
      </c>
      <c r="AQ201" s="107">
        <f t="shared" si="158"/>
        <v>3.2062500000000003</v>
      </c>
      <c r="AR201" s="24">
        <f t="shared" si="159"/>
        <v>0.9256718354103427</v>
      </c>
      <c r="AS201" s="34">
        <f t="shared" si="160"/>
        <v>1.6827803488303381</v>
      </c>
      <c r="AT201" s="25">
        <f t="shared" si="161"/>
        <v>0.86245053666205873</v>
      </c>
      <c r="AU201" s="26">
        <f t="shared" si="162"/>
        <v>2.3426675427068937E-2</v>
      </c>
      <c r="AV201" s="120">
        <f t="shared" si="152"/>
        <v>0.82032981216827938</v>
      </c>
      <c r="AX201" s="6"/>
      <c r="AZ201" s="6">
        <v>2027</v>
      </c>
      <c r="BA201" s="107">
        <f t="shared" si="163"/>
        <v>3.2062500000000003</v>
      </c>
      <c r="BB201" s="107">
        <f t="shared" si="206"/>
        <v>3.5175194135739654</v>
      </c>
      <c r="BC201" s="24">
        <f t="shared" si="165"/>
        <v>0.98796140684515632</v>
      </c>
      <c r="BD201" s="34">
        <f t="shared" si="166"/>
        <v>1.833326561036005</v>
      </c>
      <c r="BE201" s="25">
        <f t="shared" si="167"/>
        <v>0.92645348659248805</v>
      </c>
      <c r="BF201" s="26">
        <f t="shared" si="168"/>
        <v>2.3265380882420618E-2</v>
      </c>
      <c r="BG201" s="16">
        <f t="shared" si="153"/>
        <v>0.90687307444351695</v>
      </c>
      <c r="BH201" s="67">
        <v>0.91</v>
      </c>
      <c r="BP201" s="107">
        <f t="shared" si="207"/>
        <v>3.4821343566334129</v>
      </c>
      <c r="BQ201" s="24">
        <f t="shared" si="193"/>
        <v>0.97745252212259937</v>
      </c>
      <c r="BR201" s="34">
        <f t="shared" si="187"/>
        <v>1.8145442756392773</v>
      </c>
      <c r="BS201" s="25">
        <f t="shared" si="188"/>
        <v>0.91661115510397373</v>
      </c>
      <c r="BT201" s="26">
        <f t="shared" si="189"/>
        <v>2.321077998757097E-2</v>
      </c>
      <c r="BU201" s="67">
        <v>0.91</v>
      </c>
      <c r="CC201" s="107">
        <f t="shared" si="208"/>
        <v>3.3929028711693374</v>
      </c>
      <c r="CD201" s="24">
        <f t="shared" si="170"/>
        <v>0.96438599991761009</v>
      </c>
      <c r="CE201" s="34">
        <f t="shared" si="190"/>
        <v>1.7753595032479668</v>
      </c>
      <c r="CF201" s="25">
        <f t="shared" si="191"/>
        <v>0.90437461282876708</v>
      </c>
      <c r="CG201" s="26">
        <f t="shared" si="192"/>
        <v>2.3161741329434247E-2</v>
      </c>
      <c r="CH201" s="67">
        <v>0.91</v>
      </c>
      <c r="CY201" s="67"/>
      <c r="DA201" s="6">
        <v>2027</v>
      </c>
      <c r="DB201" s="107">
        <f t="shared" si="203"/>
        <v>5.2062500000000007</v>
      </c>
      <c r="DC201" s="24">
        <f t="shared" si="172"/>
        <v>0.8500400100350417</v>
      </c>
      <c r="DD201" s="34">
        <f t="shared" si="173"/>
        <v>1.6373040270581409</v>
      </c>
      <c r="DE201" s="25">
        <f t="shared" si="174"/>
        <v>0.79248696470483171</v>
      </c>
      <c r="DF201" s="26">
        <f t="shared" si="175"/>
        <v>2.8687750281134881E-2</v>
      </c>
      <c r="DG201" s="120">
        <f t="shared" si="154"/>
        <v>0.84481706235330922</v>
      </c>
      <c r="DK201" s="6">
        <v>2027</v>
      </c>
      <c r="DL201" s="107">
        <f t="shared" si="205"/>
        <v>5.4399547594175361</v>
      </c>
      <c r="DM201" s="24">
        <f t="shared" si="177"/>
        <v>0.88241703378176306</v>
      </c>
      <c r="DN201" s="34">
        <f t="shared" si="178"/>
        <v>1.8051635929044254</v>
      </c>
      <c r="DO201" s="25">
        <f t="shared" si="179"/>
        <v>0.8279683493973663</v>
      </c>
      <c r="DP201" s="26">
        <f t="shared" si="180"/>
        <v>2.8438729382042352E-2</v>
      </c>
      <c r="DQ201" s="110">
        <f t="shared" si="155"/>
        <v>0.97719524350705911</v>
      </c>
      <c r="DR201" s="67">
        <v>0.91</v>
      </c>
      <c r="DT201" s="6">
        <v>2027</v>
      </c>
      <c r="DU201" s="107">
        <f t="shared" si="204"/>
        <v>3.2062500000000003</v>
      </c>
      <c r="DV201" s="24">
        <f t="shared" si="182"/>
        <v>0.92678816683901633</v>
      </c>
      <c r="DW201" s="34">
        <f t="shared" si="183"/>
        <v>1.6844671818255859</v>
      </c>
      <c r="DX201" s="25">
        <f t="shared" si="184"/>
        <v>0.86504566434705532</v>
      </c>
      <c r="DY201" s="26">
        <f t="shared" si="185"/>
        <v>4.6568372909504663E-2</v>
      </c>
      <c r="DZ201" s="110">
        <f t="shared" si="156"/>
        <v>0.81942151747853054</v>
      </c>
      <c r="EC201" s="6">
        <v>2027</v>
      </c>
      <c r="ED201" s="107">
        <f>EI$128*(EC201-EC$144)</f>
        <v>3.2062500000000003</v>
      </c>
      <c r="EE201" s="24">
        <f>EG200+((ED201-EG200)*EI$130)</f>
        <v>0.94293181811851534</v>
      </c>
      <c r="EF201" s="34">
        <f>EG201+(ED201-EG201)*EI$133</f>
        <v>1.6978820411012572</v>
      </c>
      <c r="EG201" s="25">
        <f>EE201-((EH201-EH200)*EI$132/EI$131)</f>
        <v>0.8856839093865494</v>
      </c>
      <c r="EH201" s="26">
        <f>EH200+(EE201-EH200)*EJ201*EI$129*EI$131/EI$132</f>
        <v>4.5904297063655494E-2</v>
      </c>
      <c r="EI201" s="110">
        <f t="shared" si="157"/>
        <v>0.81219813171470778</v>
      </c>
      <c r="EJ201" s="67">
        <v>0.91</v>
      </c>
      <c r="EK201" s="6"/>
      <c r="EL201" s="23"/>
      <c r="EM201" s="24"/>
      <c r="EN201" s="34"/>
      <c r="EO201" s="25"/>
      <c r="EP201" s="26"/>
      <c r="EQ201" s="16"/>
      <c r="ES201" s="6"/>
      <c r="ET201" s="23"/>
    </row>
    <row r="202" spans="1:150" x14ac:dyDescent="0.35">
      <c r="A202" s="14">
        <v>2012</v>
      </c>
      <c r="B202" s="107">
        <f t="shared" si="121"/>
        <v>2.4617719999999998</v>
      </c>
      <c r="C202" s="24">
        <f t="shared" si="194"/>
        <v>0.67337303659042136</v>
      </c>
      <c r="D202" s="34">
        <f t="shared" si="195"/>
        <v>1.2694884735699346</v>
      </c>
      <c r="E202" s="25">
        <f t="shared" si="196"/>
        <v>0.6274896516460533</v>
      </c>
      <c r="F202" s="26">
        <f t="shared" si="125"/>
        <v>1.8561085407131174E-2</v>
      </c>
      <c r="G202" s="120">
        <f t="shared" si="197"/>
        <v>0.64199882192388125</v>
      </c>
      <c r="I202" s="14">
        <v>2012</v>
      </c>
      <c r="J202" s="107">
        <f t="shared" si="127"/>
        <v>2.4617719999999998</v>
      </c>
      <c r="K202" s="24">
        <f t="shared" si="198"/>
        <v>0.64032409587592898</v>
      </c>
      <c r="L202" s="34">
        <f t="shared" si="199"/>
        <v>1.2636277429138991</v>
      </c>
      <c r="M202" s="25">
        <f t="shared" si="200"/>
        <v>0.61847314294446043</v>
      </c>
      <c r="N202" s="26">
        <f t="shared" si="201"/>
        <v>1.6653830063046566E-2</v>
      </c>
      <c r="O202" s="120">
        <f t="shared" si="202"/>
        <v>0.64515459996943869</v>
      </c>
      <c r="Q202" s="14">
        <v>2012</v>
      </c>
      <c r="R202" s="107">
        <f t="shared" si="132"/>
        <v>2.4617719999999998</v>
      </c>
      <c r="S202" s="24">
        <f t="shared" si="133"/>
        <v>0.73220264004159552</v>
      </c>
      <c r="T202" s="34">
        <f t="shared" si="134"/>
        <v>1.2727920713735219</v>
      </c>
      <c r="U202" s="25">
        <f t="shared" si="135"/>
        <v>0.63257210980541845</v>
      </c>
      <c r="V202" s="26">
        <f t="shared" si="136"/>
        <v>2.127276190204945E-2</v>
      </c>
      <c r="W202" s="120">
        <f t="shared" si="118"/>
        <v>0.64021996156810346</v>
      </c>
      <c r="Y202" s="14">
        <v>2012</v>
      </c>
      <c r="Z202" s="107">
        <f t="shared" si="137"/>
        <v>2.4617719999999998</v>
      </c>
      <c r="AA202" s="24">
        <f t="shared" si="138"/>
        <v>0.72731955075040966</v>
      </c>
      <c r="AB202" s="34">
        <f t="shared" si="139"/>
        <v>1.2718403726070198</v>
      </c>
      <c r="AC202" s="25">
        <f t="shared" si="140"/>
        <v>0.63110795785695373</v>
      </c>
      <c r="AD202" s="26">
        <f t="shared" si="141"/>
        <v>4.1488258137222844E-2</v>
      </c>
      <c r="AE202" s="120">
        <f t="shared" si="119"/>
        <v>0.64073241475006604</v>
      </c>
      <c r="AG202" s="14">
        <v>2012</v>
      </c>
      <c r="AH202" s="107">
        <f t="shared" si="142"/>
        <v>2.4617719999999998</v>
      </c>
      <c r="AI202" s="24">
        <f t="shared" si="143"/>
        <v>0.64121279715612733</v>
      </c>
      <c r="AJ202" s="34">
        <f t="shared" si="144"/>
        <v>1.2640026273811098</v>
      </c>
      <c r="AK202" s="25">
        <f t="shared" si="145"/>
        <v>0.61904988827863072</v>
      </c>
      <c r="AL202" s="26">
        <f t="shared" si="146"/>
        <v>8.3080308055893705E-3</v>
      </c>
      <c r="AM202" s="120">
        <f t="shared" si="120"/>
        <v>0.64495273910247908</v>
      </c>
      <c r="AP202" s="14">
        <v>2028</v>
      </c>
      <c r="AQ202" s="107">
        <f t="shared" si="158"/>
        <v>3.2625000000000002</v>
      </c>
      <c r="AR202" s="24">
        <f t="shared" si="159"/>
        <v>0.94510824017941741</v>
      </c>
      <c r="AS202" s="34">
        <f t="shared" si="160"/>
        <v>1.7142588449203895</v>
      </c>
      <c r="AT202" s="25">
        <f t="shared" si="161"/>
        <v>0.88059053064675297</v>
      </c>
      <c r="AU202" s="26">
        <f t="shared" si="162"/>
        <v>2.4361714695658277E-2</v>
      </c>
      <c r="AV202" s="120">
        <f t="shared" si="152"/>
        <v>0.83366831427363652</v>
      </c>
      <c r="AX202" s="14"/>
      <c r="AZ202" s="14">
        <v>2028</v>
      </c>
      <c r="BA202" s="107">
        <f t="shared" si="163"/>
        <v>3.2625000000000002</v>
      </c>
      <c r="BB202" s="107">
        <f t="shared" si="206"/>
        <v>3.5956068638170602</v>
      </c>
      <c r="BC202" s="24">
        <f t="shared" si="165"/>
        <v>1.0183791289041024</v>
      </c>
      <c r="BD202" s="34">
        <f t="shared" si="166"/>
        <v>1.8796589281421499</v>
      </c>
      <c r="BE202" s="25">
        <f t="shared" si="167"/>
        <v>0.95568696277873655</v>
      </c>
      <c r="BF202" s="26">
        <f t="shared" si="168"/>
        <v>2.4173963000179544E-2</v>
      </c>
      <c r="BG202" s="16">
        <f t="shared" si="153"/>
        <v>0.92397196536341331</v>
      </c>
      <c r="BH202" s="67">
        <v>0.9</v>
      </c>
      <c r="BP202" s="107">
        <f t="shared" si="207"/>
        <v>3.5713402915053254</v>
      </c>
      <c r="BQ202" s="24">
        <f t="shared" si="193"/>
        <v>1.0080400265616363</v>
      </c>
      <c r="BR202" s="34">
        <f t="shared" si="187"/>
        <v>1.8648663616447196</v>
      </c>
      <c r="BS202" s="25">
        <f t="shared" si="188"/>
        <v>0.9459957840274702</v>
      </c>
      <c r="BT202" s="26">
        <f t="shared" si="189"/>
        <v>2.4109971908355985E-2</v>
      </c>
      <c r="BU202" s="67">
        <v>0.9</v>
      </c>
      <c r="CC202" s="107">
        <f t="shared" si="208"/>
        <v>3.4770933434702056</v>
      </c>
      <c r="CD202" s="24">
        <f t="shared" si="170"/>
        <v>0.99297904591205821</v>
      </c>
      <c r="CE202" s="34">
        <f t="shared" si="190"/>
        <v>1.8227050314347513</v>
      </c>
      <c r="CF202" s="25">
        <f t="shared" si="191"/>
        <v>0.93188055572335282</v>
      </c>
      <c r="CG202" s="26">
        <f t="shared" si="192"/>
        <v>2.4047226694487948E-2</v>
      </c>
      <c r="CH202" s="67">
        <v>0.9</v>
      </c>
      <c r="CY202" s="67"/>
      <c r="DA202" s="14">
        <v>2028</v>
      </c>
      <c r="DB202" s="107">
        <f t="shared" si="203"/>
        <v>5.2625000000000002</v>
      </c>
      <c r="DC202" s="24">
        <f t="shared" si="172"/>
        <v>0.86098991447073014</v>
      </c>
      <c r="DD202" s="34">
        <f t="shared" si="173"/>
        <v>1.663648695935348</v>
      </c>
      <c r="DE202" s="25">
        <f t="shared" si="174"/>
        <v>0.80272876297745843</v>
      </c>
      <c r="DF202" s="26">
        <f t="shared" si="175"/>
        <v>2.9532114795530123E-2</v>
      </c>
      <c r="DG202" s="120">
        <f t="shared" si="154"/>
        <v>0.8609199329578896</v>
      </c>
      <c r="DK202" s="14">
        <v>2028</v>
      </c>
      <c r="DL202" s="107">
        <f t="shared" si="205"/>
        <v>5.5128884784967287</v>
      </c>
      <c r="DM202" s="24">
        <f t="shared" si="177"/>
        <v>0.89976475037581405</v>
      </c>
      <c r="DN202" s="34">
        <f t="shared" si="178"/>
        <v>1.8486772546584391</v>
      </c>
      <c r="DO202" s="25">
        <f t="shared" si="179"/>
        <v>0.84487121105320651</v>
      </c>
      <c r="DP202" s="26">
        <f t="shared" si="180"/>
        <v>2.9234287922949707E-2</v>
      </c>
      <c r="DQ202" s="110">
        <f t="shared" si="155"/>
        <v>1.0038060436052327</v>
      </c>
      <c r="DR202" s="67">
        <v>0.9</v>
      </c>
      <c r="DT202" s="14">
        <v>2028</v>
      </c>
      <c r="DU202" s="107">
        <f t="shared" si="204"/>
        <v>3.2625000000000002</v>
      </c>
      <c r="DV202" s="24">
        <f t="shared" si="182"/>
        <v>0.94653513721589888</v>
      </c>
      <c r="DW202" s="34">
        <f t="shared" si="183"/>
        <v>1.7161743514143932</v>
      </c>
      <c r="DX202" s="25">
        <f t="shared" si="184"/>
        <v>0.8835374637144513</v>
      </c>
      <c r="DY202" s="26">
        <f t="shared" si="185"/>
        <v>4.8421245659547238E-2</v>
      </c>
      <c r="DZ202" s="110">
        <f t="shared" si="156"/>
        <v>0.83263688769994193</v>
      </c>
      <c r="EC202" s="14">
        <v>2028</v>
      </c>
      <c r="ED202" s="107">
        <f>EI$128*(EC202-EC$144)</f>
        <v>3.2625000000000002</v>
      </c>
      <c r="EE202" s="24">
        <f>EG201+((ED202-EG201)*EI$130)</f>
        <v>0.96647188830650055</v>
      </c>
      <c r="EF202" s="34">
        <f>EG202+(ED202-EG202)*EI$133</f>
        <v>1.7323844845378309</v>
      </c>
      <c r="EG202" s="25">
        <f>EE202-((EH202-EH201)*EI$132/EI$131)</f>
        <v>0.90847613005820138</v>
      </c>
      <c r="EH202" s="26">
        <f>EH201+(EE202-EH201)*EJ202*EI$129*EI$131/EI$132</f>
        <v>4.7610054659193705E-2</v>
      </c>
      <c r="EI202" s="110">
        <f t="shared" si="157"/>
        <v>0.82390835447962951</v>
      </c>
      <c r="EJ202" s="67">
        <v>0.9</v>
      </c>
      <c r="EK202" s="14"/>
      <c r="EL202" s="23"/>
      <c r="EM202" s="24"/>
      <c r="EN202" s="34"/>
      <c r="EO202" s="25"/>
      <c r="EP202" s="26"/>
      <c r="EQ202" s="16"/>
      <c r="ES202" s="14"/>
      <c r="ET202" s="23"/>
    </row>
    <row r="203" spans="1:150" x14ac:dyDescent="0.35">
      <c r="A203" s="6">
        <v>2013</v>
      </c>
      <c r="B203" s="107">
        <f t="shared" si="121"/>
        <v>2.5014780000000001</v>
      </c>
      <c r="C203" s="24">
        <f t="shared" si="194"/>
        <v>0.68628603607565841</v>
      </c>
      <c r="D203" s="34">
        <f t="shared" si="195"/>
        <v>1.2912217381937601</v>
      </c>
      <c r="E203" s="25">
        <f t="shared" si="196"/>
        <v>0.63954528952886147</v>
      </c>
      <c r="F203" s="26">
        <f t="shared" si="125"/>
        <v>1.9238487530997796E-2</v>
      </c>
      <c r="G203" s="120">
        <f t="shared" si="197"/>
        <v>0.6516764486648986</v>
      </c>
      <c r="I203" s="6">
        <v>2013</v>
      </c>
      <c r="J203" s="107">
        <f t="shared" si="127"/>
        <v>2.5014780000000001</v>
      </c>
      <c r="K203" s="24">
        <f t="shared" si="198"/>
        <v>0.65430107635965618</v>
      </c>
      <c r="L203" s="34">
        <f t="shared" si="199"/>
        <v>1.2863065247805285</v>
      </c>
      <c r="M203" s="25">
        <f t="shared" si="200"/>
        <v>0.63198342273927488</v>
      </c>
      <c r="N203" s="26">
        <f t="shared" si="201"/>
        <v>1.7310231640116604E-2</v>
      </c>
      <c r="O203" s="120">
        <f t="shared" si="202"/>
        <v>0.65432310204125366</v>
      </c>
      <c r="Q203" s="6">
        <v>2013</v>
      </c>
      <c r="R203" s="107">
        <f t="shared" si="132"/>
        <v>2.5014780000000001</v>
      </c>
      <c r="S203" s="24">
        <f t="shared" si="133"/>
        <v>0.74511762251293612</v>
      </c>
      <c r="T203" s="34">
        <f t="shared" si="134"/>
        <v>1.2939738723178178</v>
      </c>
      <c r="U203" s="25">
        <f t="shared" si="135"/>
        <v>0.64377934202741183</v>
      </c>
      <c r="V203" s="26">
        <f t="shared" si="136"/>
        <v>2.200181427964315E-2</v>
      </c>
      <c r="W203" s="120">
        <f t="shared" si="118"/>
        <v>0.65019453029040597</v>
      </c>
      <c r="Y203" s="6">
        <v>2013</v>
      </c>
      <c r="Z203" s="107">
        <f t="shared" si="137"/>
        <v>2.5014780000000001</v>
      </c>
      <c r="AA203" s="24">
        <f t="shared" si="138"/>
        <v>0.74039367941937195</v>
      </c>
      <c r="AB203" s="34">
        <f t="shared" si="139"/>
        <v>1.2931727982859162</v>
      </c>
      <c r="AC203" s="25">
        <f t="shared" si="140"/>
        <v>0.64254692043987105</v>
      </c>
      <c r="AD203" s="26">
        <f t="shared" si="141"/>
        <v>4.2906327107940248E-2</v>
      </c>
      <c r="AE203" s="120">
        <f t="shared" si="119"/>
        <v>0.6506258778460452</v>
      </c>
      <c r="AG203" s="6">
        <v>2013</v>
      </c>
      <c r="AH203" s="107">
        <f t="shared" si="142"/>
        <v>2.5014780000000001</v>
      </c>
      <c r="AI203" s="24">
        <f t="shared" si="143"/>
        <v>0.65512474061165904</v>
      </c>
      <c r="AJ203" s="34">
        <f t="shared" si="144"/>
        <v>1.2866333012494904</v>
      </c>
      <c r="AK203" s="25">
        <f t="shared" si="145"/>
        <v>0.63248615576844658</v>
      </c>
      <c r="AL203" s="26">
        <f t="shared" si="146"/>
        <v>8.6361262380996954E-3</v>
      </c>
      <c r="AM203" s="120">
        <f t="shared" si="120"/>
        <v>0.6541471454810438</v>
      </c>
      <c r="AP203" s="6">
        <v>2029</v>
      </c>
      <c r="AQ203" s="107">
        <f t="shared" si="158"/>
        <v>3.3187500000000001</v>
      </c>
      <c r="AR203" s="24">
        <f t="shared" si="159"/>
        <v>0.96456074277127879</v>
      </c>
      <c r="AS203" s="34">
        <f t="shared" si="160"/>
        <v>1.7457479270238905</v>
      </c>
      <c r="AT203" s="25">
        <f t="shared" si="161"/>
        <v>0.8987468108059854</v>
      </c>
      <c r="AU203" s="26">
        <f t="shared" si="162"/>
        <v>2.5315539796604558E-2</v>
      </c>
      <c r="AV203" s="120">
        <f t="shared" si="152"/>
        <v>0.84700111621790508</v>
      </c>
      <c r="AX203" s="6"/>
      <c r="AZ203" s="6">
        <v>2029</v>
      </c>
      <c r="BA203" s="107">
        <f t="shared" si="163"/>
        <v>3.3187500000000001</v>
      </c>
      <c r="BB203" s="107">
        <f t="shared" si="206"/>
        <v>3.6727056272377925</v>
      </c>
      <c r="BC203" s="24">
        <f t="shared" si="165"/>
        <v>1.0492610855827065</v>
      </c>
      <c r="BD203" s="34">
        <f t="shared" si="166"/>
        <v>1.9259557721330069</v>
      </c>
      <c r="BE203" s="25">
        <f t="shared" si="167"/>
        <v>0.98539815784581497</v>
      </c>
      <c r="BF203" s="26">
        <f t="shared" si="168"/>
        <v>2.5099512677525797E-2</v>
      </c>
      <c r="BG203" s="16">
        <f t="shared" si="153"/>
        <v>0.94055761428719198</v>
      </c>
      <c r="BH203" s="67">
        <v>0.89</v>
      </c>
      <c r="BP203" s="107">
        <f t="shared" si="207"/>
        <v>3.6606754524856804</v>
      </c>
      <c r="BQ203" s="24">
        <f t="shared" si="193"/>
        <v>1.039489351809171</v>
      </c>
      <c r="BR203" s="34">
        <f t="shared" si="187"/>
        <v>1.9157866990568655</v>
      </c>
      <c r="BS203" s="25">
        <f t="shared" si="188"/>
        <v>0.97623121644135025</v>
      </c>
      <c r="BT203" s="26">
        <f t="shared" si="189"/>
        <v>2.5026756478904112E-2</v>
      </c>
      <c r="BU203" s="67">
        <v>0.89</v>
      </c>
      <c r="CC203" s="107">
        <f t="shared" si="208"/>
        <v>3.5622245835095208</v>
      </c>
      <c r="CD203" s="24">
        <f t="shared" si="170"/>
        <v>1.0224696040403085</v>
      </c>
      <c r="CE203" s="34">
        <f t="shared" si="190"/>
        <v>1.8709527326839135</v>
      </c>
      <c r="CF203" s="25">
        <f t="shared" si="191"/>
        <v>0.96026788993166379</v>
      </c>
      <c r="CG203" s="26">
        <f t="shared" si="192"/>
        <v>2.4948700812004537E-2</v>
      </c>
      <c r="CH203" s="67">
        <v>0.89</v>
      </c>
      <c r="CY203" s="67"/>
      <c r="DA203" s="6">
        <v>2029</v>
      </c>
      <c r="DB203" s="107">
        <f t="shared" si="203"/>
        <v>5.3187499999999996</v>
      </c>
      <c r="DC203" s="24">
        <f t="shared" si="172"/>
        <v>0.87193678843482891</v>
      </c>
      <c r="DD203" s="34">
        <f t="shared" si="173"/>
        <v>1.6899919998320505</v>
      </c>
      <c r="DE203" s="25">
        <f t="shared" si="174"/>
        <v>0.81296846128007805</v>
      </c>
      <c r="DF203" s="26">
        <f t="shared" si="175"/>
        <v>3.0386728232555497E-2</v>
      </c>
      <c r="DG203" s="120">
        <f t="shared" si="154"/>
        <v>0.87702353855197246</v>
      </c>
      <c r="DK203" s="6">
        <v>2029</v>
      </c>
      <c r="DL203" s="107">
        <f t="shared" si="205"/>
        <v>5.5851646999984572</v>
      </c>
      <c r="DM203" s="24">
        <f t="shared" si="177"/>
        <v>0.91751620877129247</v>
      </c>
      <c r="DN203" s="34">
        <f t="shared" si="178"/>
        <v>1.8922222043160462</v>
      </c>
      <c r="DO203" s="25">
        <f t="shared" si="179"/>
        <v>0.86217624510244073</v>
      </c>
      <c r="DP203" s="26">
        <f t="shared" si="180"/>
        <v>3.0036316381918574E-2</v>
      </c>
      <c r="DQ203" s="110">
        <f t="shared" si="155"/>
        <v>1.0300459592136053</v>
      </c>
      <c r="DR203" s="67">
        <v>0.89</v>
      </c>
      <c r="DT203" s="6">
        <v>2029</v>
      </c>
      <c r="DU203" s="107">
        <f t="shared" si="204"/>
        <v>3.3187500000000001</v>
      </c>
      <c r="DV203" s="24">
        <f t="shared" si="182"/>
        <v>0.96631033782279707</v>
      </c>
      <c r="DW203" s="34">
        <f t="shared" si="183"/>
        <v>1.7479002658913902</v>
      </c>
      <c r="DX203" s="25">
        <f t="shared" si="184"/>
        <v>0.90205810137136955</v>
      </c>
      <c r="DY203" s="26">
        <f t="shared" si="185"/>
        <v>5.0311017319883342E-2</v>
      </c>
      <c r="DZ203" s="110">
        <f t="shared" si="156"/>
        <v>0.8458421645200207</v>
      </c>
      <c r="EC203" s="6">
        <v>2029</v>
      </c>
      <c r="ED203" s="107">
        <f>EI$128*(EC203-EC$144)</f>
        <v>3.3187500000000001</v>
      </c>
      <c r="EE203" s="24">
        <f>EG202+((ED203-EG202)*EI$130)</f>
        <v>0.99040133889752313</v>
      </c>
      <c r="EF203" s="34">
        <f>EG203+(ED203-EG203)*EI$133</f>
        <v>1.767145037228159</v>
      </c>
      <c r="EG203" s="25">
        <f>EE203-((EH203-EH202)*EI$132/EI$131)</f>
        <v>0.93166544188947509</v>
      </c>
      <c r="EH203" s="26">
        <f>EH202+(EE203-EH202)*EJ203*EI$129*EI$131/EI$132</f>
        <v>4.9337581041783353E-2</v>
      </c>
      <c r="EI203" s="110">
        <f t="shared" si="157"/>
        <v>0.83547959533868388</v>
      </c>
      <c r="EJ203" s="67">
        <v>0.89</v>
      </c>
      <c r="EK203" s="6"/>
      <c r="EL203" s="23"/>
      <c r="EM203" s="24"/>
      <c r="EN203" s="34"/>
      <c r="EO203" s="25"/>
      <c r="EP203" s="26"/>
      <c r="EQ203" s="16"/>
      <c r="ES203" s="6"/>
      <c r="ET203" s="23"/>
    </row>
    <row r="204" spans="1:150" x14ac:dyDescent="0.35">
      <c r="A204" s="14">
        <v>2014</v>
      </c>
      <c r="B204" s="107">
        <f t="shared" si="121"/>
        <v>2.5411839999999999</v>
      </c>
      <c r="C204" s="24">
        <f t="shared" si="194"/>
        <v>0.6992092040698934</v>
      </c>
      <c r="D204" s="34">
        <f t="shared" si="195"/>
        <v>1.3129617150429107</v>
      </c>
      <c r="E204" s="25">
        <f t="shared" si="196"/>
        <v>0.65161125391217067</v>
      </c>
      <c r="F204" s="26">
        <f t="shared" si="125"/>
        <v>1.9928312895602474E-2</v>
      </c>
      <c r="G204" s="120">
        <f t="shared" si="197"/>
        <v>0.66135046113074003</v>
      </c>
      <c r="I204" s="14">
        <v>2014</v>
      </c>
      <c r="J204" s="107">
        <f t="shared" si="127"/>
        <v>2.5411839999999999</v>
      </c>
      <c r="K204" s="24">
        <f t="shared" si="198"/>
        <v>0.66830978212281467</v>
      </c>
      <c r="L204" s="34">
        <f t="shared" si="199"/>
        <v>1.3090055186063481</v>
      </c>
      <c r="M204" s="25">
        <f t="shared" si="200"/>
        <v>0.64552479785592032</v>
      </c>
      <c r="N204" s="26">
        <f t="shared" si="201"/>
        <v>1.7980378236201734E-2</v>
      </c>
      <c r="O204" s="120">
        <f t="shared" si="202"/>
        <v>0.66348072075042774</v>
      </c>
      <c r="Q204" s="14">
        <v>2014</v>
      </c>
      <c r="R204" s="107">
        <f t="shared" si="132"/>
        <v>2.5411839999999999</v>
      </c>
      <c r="S204" s="24">
        <f t="shared" si="133"/>
        <v>0.75804105053052107</v>
      </c>
      <c r="T204" s="34">
        <f t="shared" si="134"/>
        <v>1.315161512346009</v>
      </c>
      <c r="U204" s="25">
        <f t="shared" si="135"/>
        <v>0.65499555745539839</v>
      </c>
      <c r="V204" s="26">
        <f t="shared" si="136"/>
        <v>2.274314876219799E-2</v>
      </c>
      <c r="W204" s="120">
        <f t="shared" ref="W204:W267" si="209">T204-U204</f>
        <v>0.66016595489061058</v>
      </c>
      <c r="Y204" s="14">
        <v>2014</v>
      </c>
      <c r="Z204" s="107">
        <f t="shared" si="137"/>
        <v>2.5411839999999999</v>
      </c>
      <c r="AA204" s="24">
        <f t="shared" si="138"/>
        <v>0.75348428499856934</v>
      </c>
      <c r="AB204" s="34">
        <f t="shared" si="139"/>
        <v>1.3145165910810228</v>
      </c>
      <c r="AC204" s="25">
        <f t="shared" si="140"/>
        <v>0.65400337089388139</v>
      </c>
      <c r="AD204" s="26">
        <f t="shared" si="141"/>
        <v>4.4348079486269058E-2</v>
      </c>
      <c r="AE204" s="120">
        <f t="shared" ref="AE204:AE267" si="210">AB204-AC204</f>
        <v>0.66051322018714143</v>
      </c>
      <c r="AG204" s="14">
        <v>2014</v>
      </c>
      <c r="AH204" s="107">
        <f t="shared" si="142"/>
        <v>2.5411839999999999</v>
      </c>
      <c r="AI204" s="24">
        <f t="shared" si="143"/>
        <v>0.66906444125530007</v>
      </c>
      <c r="AJ204" s="34">
        <f t="shared" si="144"/>
        <v>1.3092815426493036</v>
      </c>
      <c r="AK204" s="25">
        <f t="shared" si="145"/>
        <v>0.64594945022969807</v>
      </c>
      <c r="AL204" s="26">
        <f t="shared" si="146"/>
        <v>8.9711261080359563E-3</v>
      </c>
      <c r="AM204" s="120">
        <f t="shared" ref="AM204:AM267" si="211">AJ204-AK204</f>
        <v>0.66333209241960556</v>
      </c>
      <c r="AP204" s="14">
        <v>2030</v>
      </c>
      <c r="AQ204" s="107">
        <f t="shared" si="158"/>
        <v>3.375</v>
      </c>
      <c r="AR204" s="24">
        <f t="shared" si="159"/>
        <v>0.98402897064182726</v>
      </c>
      <c r="AS204" s="34">
        <f t="shared" si="160"/>
        <v>1.7772473698137299</v>
      </c>
      <c r="AT204" s="25">
        <f t="shared" si="161"/>
        <v>0.91691903048266166</v>
      </c>
      <c r="AU204" s="26">
        <f t="shared" si="162"/>
        <v>2.6288147624998263E-2</v>
      </c>
      <c r="AV204" s="120">
        <f t="shared" si="152"/>
        <v>0.86032833933106823</v>
      </c>
      <c r="AX204" s="14"/>
      <c r="AZ204" s="14">
        <v>2030</v>
      </c>
      <c r="BA204" s="107">
        <f t="shared" si="163"/>
        <v>3.375</v>
      </c>
      <c r="BB204" s="107">
        <f t="shared" si="206"/>
        <v>3.748955975532104</v>
      </c>
      <c r="BC204" s="24">
        <f t="shared" si="165"/>
        <v>1.0805750890869308</v>
      </c>
      <c r="BD204" s="34">
        <f t="shared" si="166"/>
        <v>1.9722471572633087</v>
      </c>
      <c r="BE204" s="25">
        <f t="shared" si="167"/>
        <v>1.0155577935801114</v>
      </c>
      <c r="BF204" s="26">
        <f t="shared" si="168"/>
        <v>2.6041792322552163E-2</v>
      </c>
      <c r="BG204" s="16">
        <f t="shared" si="153"/>
        <v>0.95668936368319724</v>
      </c>
      <c r="BH204" s="67">
        <v>0.88</v>
      </c>
      <c r="BP204" s="107">
        <f t="shared" si="207"/>
        <v>3.7501522053498935</v>
      </c>
      <c r="BQ204" s="24">
        <f t="shared" si="193"/>
        <v>1.0717650552993605</v>
      </c>
      <c r="BR204" s="34">
        <f t="shared" si="187"/>
        <v>1.9672891563322761</v>
      </c>
      <c r="BS204" s="25">
        <f t="shared" si="188"/>
        <v>1.0072859760920203</v>
      </c>
      <c r="BT204" s="26">
        <f t="shared" si="189"/>
        <v>2.5961235887706144E-2</v>
      </c>
      <c r="BU204" s="67">
        <v>0.88</v>
      </c>
      <c r="CC204" s="107">
        <f t="shared" si="208"/>
        <v>3.6482812844282471</v>
      </c>
      <c r="CD204" s="24">
        <f t="shared" si="170"/>
        <v>1.052843071238126</v>
      </c>
      <c r="CE204" s="34">
        <f t="shared" si="190"/>
        <v>1.9200895552628063</v>
      </c>
      <c r="CF204" s="25">
        <f t="shared" si="191"/>
        <v>0.98952477801987682</v>
      </c>
      <c r="CG204" s="26">
        <f t="shared" si="192"/>
        <v>2.5866357235457424E-2</v>
      </c>
      <c r="CH204" s="67">
        <v>0.88</v>
      </c>
      <c r="CY204" s="67"/>
      <c r="DA204" s="14">
        <v>2030</v>
      </c>
      <c r="DB204" s="107">
        <f t="shared" si="203"/>
        <v>5.375</v>
      </c>
      <c r="DC204" s="24">
        <f t="shared" si="172"/>
        <v>0.88288159461096083</v>
      </c>
      <c r="DD204" s="34">
        <f t="shared" si="173"/>
        <v>1.7163345200769071</v>
      </c>
      <c r="DE204" s="25">
        <f t="shared" si="174"/>
        <v>0.82320695396447252</v>
      </c>
      <c r="DF204" s="26">
        <f t="shared" si="175"/>
        <v>3.1251578096997357E-2</v>
      </c>
      <c r="DG204" s="120">
        <f t="shared" si="154"/>
        <v>0.8931275661124346</v>
      </c>
      <c r="DK204" s="14">
        <v>2030</v>
      </c>
      <c r="DL204" s="107">
        <f t="shared" si="205"/>
        <v>5.6568798663604642</v>
      </c>
      <c r="DM204" s="24">
        <f t="shared" si="177"/>
        <v>0.93565507809821991</v>
      </c>
      <c r="DN204" s="34">
        <f t="shared" si="178"/>
        <v>1.9358227787708846</v>
      </c>
      <c r="DO204" s="25">
        <f t="shared" si="179"/>
        <v>0.8798689623764957</v>
      </c>
      <c r="DP204" s="26">
        <f t="shared" si="180"/>
        <v>3.08448108126682E-2</v>
      </c>
      <c r="DQ204" s="110">
        <f t="shared" si="155"/>
        <v>1.0559538163943889</v>
      </c>
      <c r="DR204" s="67">
        <v>0.88</v>
      </c>
      <c r="DT204" s="14">
        <v>2030</v>
      </c>
      <c r="DU204" s="107">
        <f t="shared" si="204"/>
        <v>3.375</v>
      </c>
      <c r="DV204" s="24">
        <f t="shared" si="182"/>
        <v>0.98611339650575669</v>
      </c>
      <c r="DW204" s="34">
        <f t="shared" si="183"/>
        <v>1.7796446994757846</v>
      </c>
      <c r="DX204" s="25">
        <f t="shared" si="184"/>
        <v>0.92060722996274569</v>
      </c>
      <c r="DY204" s="26">
        <f t="shared" si="185"/>
        <v>5.2237669277030725E-2</v>
      </c>
      <c r="DZ204" s="110">
        <f t="shared" si="156"/>
        <v>0.85903746951303894</v>
      </c>
      <c r="EC204" s="14">
        <v>2030</v>
      </c>
      <c r="ED204" s="107">
        <f>EI$128*(EC204-EC$144)</f>
        <v>3.375</v>
      </c>
      <c r="EE204" s="24">
        <f>EG203+((ED204-EG203)*EI$130)</f>
        <v>1.0147143835196519</v>
      </c>
      <c r="EF204" s="34">
        <f>EG204+(ED204-EG204)*EI$133</f>
        <v>1.80216066211656</v>
      </c>
      <c r="EG204" s="25">
        <f>EE204-((EH204-EH203)*EI$132/EI$131)</f>
        <v>0.95524717248701529</v>
      </c>
      <c r="EH204" s="26">
        <f>EH203+(EE204-EH203)*EJ204*EI$129*EI$131/EI$132</f>
        <v>5.1086616660390313E-2</v>
      </c>
      <c r="EI204" s="110">
        <f t="shared" si="157"/>
        <v>0.84691348962954471</v>
      </c>
      <c r="EJ204" s="67">
        <v>0.88</v>
      </c>
      <c r="EK204" s="14"/>
      <c r="EL204" s="23"/>
      <c r="EM204" s="24"/>
      <c r="EN204" s="34"/>
      <c r="EO204" s="25"/>
      <c r="EP204" s="26"/>
      <c r="EQ204" s="16"/>
      <c r="ES204" s="14"/>
      <c r="ET204" s="23"/>
    </row>
    <row r="205" spans="1:150" x14ac:dyDescent="0.35">
      <c r="A205" s="6">
        <v>2015</v>
      </c>
      <c r="B205" s="107">
        <f t="shared" si="121"/>
        <v>2.5808899999999997</v>
      </c>
      <c r="C205" s="24">
        <f t="shared" si="194"/>
        <v>0.71214237457067631</v>
      </c>
      <c r="D205" s="34">
        <f t="shared" si="195"/>
        <v>1.3347083036647236</v>
      </c>
      <c r="E205" s="25">
        <f t="shared" si="196"/>
        <v>0.66368739025342116</v>
      </c>
      <c r="F205" s="26">
        <f t="shared" si="125"/>
        <v>2.0630559045127912E-2</v>
      </c>
      <c r="G205" s="120">
        <f t="shared" si="197"/>
        <v>0.67102091341130243</v>
      </c>
      <c r="I205" s="6">
        <v>2015</v>
      </c>
      <c r="J205" s="107">
        <f t="shared" si="127"/>
        <v>2.5808899999999997</v>
      </c>
      <c r="K205" s="24">
        <f t="shared" si="198"/>
        <v>0.6823489915571157</v>
      </c>
      <c r="L205" s="34">
        <f t="shared" si="199"/>
        <v>1.3317239585590743</v>
      </c>
      <c r="M205" s="25">
        <f t="shared" si="200"/>
        <v>0.65909609009088377</v>
      </c>
      <c r="N205" s="26">
        <f t="shared" si="201"/>
        <v>1.8664287102855615E-2</v>
      </c>
      <c r="O205" s="120">
        <f t="shared" si="202"/>
        <v>0.67262786846819056</v>
      </c>
      <c r="Q205" s="6">
        <v>2015</v>
      </c>
      <c r="R205" s="107">
        <f t="shared" si="132"/>
        <v>2.5808899999999997</v>
      </c>
      <c r="S205" s="24">
        <f t="shared" si="133"/>
        <v>0.77097292078543433</v>
      </c>
      <c r="T205" s="34">
        <f t="shared" si="134"/>
        <v>1.3363549892564177</v>
      </c>
      <c r="U205" s="25">
        <f t="shared" si="135"/>
        <v>0.6662207527021814</v>
      </c>
      <c r="V205" s="26">
        <f t="shared" si="136"/>
        <v>2.3496761482221393E-2</v>
      </c>
      <c r="W205" s="120">
        <f t="shared" si="209"/>
        <v>0.67013423655423632</v>
      </c>
      <c r="Y205" s="6">
        <v>2015</v>
      </c>
      <c r="Z205" s="107">
        <f t="shared" si="137"/>
        <v>2.5808899999999997</v>
      </c>
      <c r="AA205" s="24">
        <f t="shared" si="138"/>
        <v>0.76659135663255185</v>
      </c>
      <c r="AB205" s="34">
        <f t="shared" si="139"/>
        <v>1.3358717435908469</v>
      </c>
      <c r="AC205" s="25">
        <f t="shared" si="140"/>
        <v>0.66547729783207243</v>
      </c>
      <c r="AD205" s="26">
        <f t="shared" si="141"/>
        <v>4.5813500628304991E-2</v>
      </c>
      <c r="AE205" s="120">
        <f t="shared" si="210"/>
        <v>0.67039444575877449</v>
      </c>
      <c r="AG205" s="6">
        <v>2015</v>
      </c>
      <c r="AH205" s="107">
        <f t="shared" si="142"/>
        <v>2.5808899999999997</v>
      </c>
      <c r="AI205" s="24">
        <f t="shared" si="143"/>
        <v>0.68303065092549609</v>
      </c>
      <c r="AJ205" s="34">
        <f t="shared" si="144"/>
        <v>1.3319465689119752</v>
      </c>
      <c r="AK205" s="25">
        <f t="shared" si="145"/>
        <v>0.6594385675568849</v>
      </c>
      <c r="AL205" s="26">
        <f t="shared" si="146"/>
        <v>9.3130403597549583E-3</v>
      </c>
      <c r="AM205" s="120">
        <f t="shared" si="211"/>
        <v>0.67250800135509026</v>
      </c>
      <c r="AP205" s="6">
        <v>2031</v>
      </c>
      <c r="AQ205" s="107">
        <f t="shared" si="158"/>
        <v>3.4312499999999999</v>
      </c>
      <c r="AR205" s="24">
        <f t="shared" si="159"/>
        <v>1.0035125890728387</v>
      </c>
      <c r="AS205" s="34">
        <f t="shared" si="160"/>
        <v>1.8087569708114684</v>
      </c>
      <c r="AT205" s="25">
        <f t="shared" si="161"/>
        <v>0.93510687817148985</v>
      </c>
      <c r="AU205" s="26">
        <f t="shared" si="162"/>
        <v>2.7279534739510565E-2</v>
      </c>
      <c r="AV205" s="120">
        <f t="shared" si="152"/>
        <v>0.8736500926399785</v>
      </c>
      <c r="AX205" s="6"/>
      <c r="AZ205" s="6">
        <v>2031</v>
      </c>
      <c r="BA205" s="107">
        <f t="shared" si="163"/>
        <v>3.4312499999999999</v>
      </c>
      <c r="BB205" s="107">
        <f t="shared" si="206"/>
        <v>3.8244691413778997</v>
      </c>
      <c r="BC205" s="24">
        <f t="shared" si="165"/>
        <v>1.1122967003982673</v>
      </c>
      <c r="BD205" s="34">
        <f t="shared" si="166"/>
        <v>2.0185576542049612</v>
      </c>
      <c r="BE205" s="25">
        <f t="shared" si="167"/>
        <v>1.0461437764964561</v>
      </c>
      <c r="BF205" s="26">
        <f t="shared" si="168"/>
        <v>2.7000530350114644E-2</v>
      </c>
      <c r="BG205" s="16">
        <f t="shared" si="153"/>
        <v>0.97241387770850518</v>
      </c>
      <c r="BH205" s="67">
        <v>0.87</v>
      </c>
      <c r="BP205" s="107">
        <f t="shared" si="207"/>
        <v>3.8397795647999962</v>
      </c>
      <c r="BQ205" s="24">
        <f t="shared" si="193"/>
        <v>1.1048370552871229</v>
      </c>
      <c r="BR205" s="34">
        <f t="shared" si="187"/>
        <v>2.0193596343057028</v>
      </c>
      <c r="BS205" s="25">
        <f t="shared" si="188"/>
        <v>1.0391335178856984</v>
      </c>
      <c r="BT205" s="26">
        <f t="shared" si="189"/>
        <v>2.6913461067436934E-2</v>
      </c>
      <c r="BU205" s="67">
        <v>0.87</v>
      </c>
      <c r="CC205" s="107">
        <f t="shared" si="208"/>
        <v>3.7352510169208708</v>
      </c>
      <c r="CD205" s="24">
        <f t="shared" si="170"/>
        <v>1.084087589687627</v>
      </c>
      <c r="CE205" s="34">
        <f t="shared" si="190"/>
        <v>1.9701051017326432</v>
      </c>
      <c r="CF205" s="25">
        <f t="shared" si="191"/>
        <v>1.01964191663129</v>
      </c>
      <c r="CG205" s="26">
        <f t="shared" si="192"/>
        <v>2.6800352497143468E-2</v>
      </c>
      <c r="CH205" s="67">
        <v>0.87</v>
      </c>
      <c r="CY205" s="67"/>
      <c r="DA205" s="6">
        <v>2031</v>
      </c>
      <c r="DB205" s="107">
        <f t="shared" si="203"/>
        <v>5.4312500000000004</v>
      </c>
      <c r="DC205" s="24">
        <f t="shared" si="172"/>
        <v>0.89382521364496703</v>
      </c>
      <c r="DD205" s="34">
        <f t="shared" si="173"/>
        <v>1.7426767884517962</v>
      </c>
      <c r="DE205" s="25">
        <f t="shared" si="174"/>
        <v>0.83344505915660927</v>
      </c>
      <c r="DF205" s="26">
        <f t="shared" si="175"/>
        <v>3.2126652799727179E-2</v>
      </c>
      <c r="DG205" s="120">
        <f t="shared" si="154"/>
        <v>0.90923172929518692</v>
      </c>
      <c r="DK205" s="6">
        <v>2031</v>
      </c>
      <c r="DL205" s="107">
        <f t="shared" si="205"/>
        <v>5.7281097152253571</v>
      </c>
      <c r="DM205" s="24">
        <f t="shared" si="177"/>
        <v>0.95416825191390453</v>
      </c>
      <c r="DN205" s="34">
        <f t="shared" si="178"/>
        <v>1.9794980056569202</v>
      </c>
      <c r="DO205" s="25">
        <f t="shared" si="179"/>
        <v>0.89793785435083928</v>
      </c>
      <c r="DP205" s="26">
        <f t="shared" si="180"/>
        <v>3.1659744110683639E-2</v>
      </c>
      <c r="DQ205" s="110">
        <f t="shared" si="155"/>
        <v>1.0815601513060811</v>
      </c>
      <c r="DR205" s="67">
        <v>0.87</v>
      </c>
      <c r="DT205" s="6">
        <v>2031</v>
      </c>
      <c r="DU205" s="107">
        <f t="shared" si="204"/>
        <v>3.4312499999999999</v>
      </c>
      <c r="DV205" s="24">
        <f t="shared" si="182"/>
        <v>1.0059439777163119</v>
      </c>
      <c r="DW205" s="34">
        <f t="shared" si="183"/>
        <v>1.8114074484816154</v>
      </c>
      <c r="DX205" s="25">
        <f t="shared" si="184"/>
        <v>0.9391845361255623</v>
      </c>
      <c r="DY205" s="26">
        <f t="shared" si="185"/>
        <v>5.4201182264993951E-2</v>
      </c>
      <c r="DZ205" s="110">
        <f t="shared" si="156"/>
        <v>0.87222291235605309</v>
      </c>
      <c r="EC205" s="6">
        <v>2031</v>
      </c>
      <c r="ED205" s="107">
        <f>EI$128*(EC205-EC$144)</f>
        <v>3.4312499999999999</v>
      </c>
      <c r="EE205" s="24">
        <f>EG204+((ED205-EG204)*EI$130)</f>
        <v>1.0394065085941817</v>
      </c>
      <c r="EF205" s="34">
        <f>EG205+(ED205-EG205)*EI$133</f>
        <v>1.8374290876640189</v>
      </c>
      <c r="EG205" s="25">
        <f>EE205-((EH205-EH204)*EI$132/EI$131)</f>
        <v>0.97921782717541384</v>
      </c>
      <c r="EH205" s="26">
        <f>EH204+(EE205-EH204)*EJ205*EI$129*EI$131/EI$132</f>
        <v>5.2856871996236426E-2</v>
      </c>
      <c r="EI205" s="110">
        <f t="shared" si="157"/>
        <v>0.85821126048860508</v>
      </c>
      <c r="EJ205" s="67">
        <v>0.87</v>
      </c>
      <c r="EK205" s="6"/>
      <c r="EL205" s="23"/>
      <c r="EM205" s="24"/>
      <c r="EN205" s="34"/>
      <c r="EO205" s="25"/>
      <c r="EP205" s="26"/>
      <c r="EQ205" s="16"/>
      <c r="ES205" s="6"/>
      <c r="ET205" s="23"/>
    </row>
    <row r="206" spans="1:150" x14ac:dyDescent="0.35">
      <c r="A206" s="14">
        <v>2016</v>
      </c>
      <c r="B206" s="107">
        <f t="shared" ref="B206:B240" si="212">G$128*(A206-A$140)</f>
        <v>2.6205959999999999</v>
      </c>
      <c r="C206" s="24">
        <f t="shared" si="194"/>
        <v>0.72508539788422011</v>
      </c>
      <c r="D206" s="34">
        <f t="shared" si="195"/>
        <v>1.3564614134575645</v>
      </c>
      <c r="E206" s="25">
        <f t="shared" si="196"/>
        <v>0.67577355916548376</v>
      </c>
      <c r="F206" s="26">
        <f t="shared" ref="F206:F269" si="213">F205+(C206-F205)*G$129*G$131/G$132</f>
        <v>2.1345223374384961E-2</v>
      </c>
      <c r="G206" s="120">
        <f t="shared" si="197"/>
        <v>0.68068785429208079</v>
      </c>
      <c r="I206" s="14">
        <v>2016</v>
      </c>
      <c r="J206" s="107">
        <f t="shared" ref="J206:J240" si="214">O$128*(I206-I$140)</f>
        <v>2.6205959999999999</v>
      </c>
      <c r="K206" s="24">
        <f t="shared" si="198"/>
        <v>0.69641754887672447</v>
      </c>
      <c r="L206" s="34">
        <f t="shared" si="199"/>
        <v>1.3544611200645154</v>
      </c>
      <c r="M206" s="25">
        <f t="shared" si="200"/>
        <v>0.6726961847146391</v>
      </c>
      <c r="N206" s="26">
        <f t="shared" si="201"/>
        <v>1.9361974284093419E-2</v>
      </c>
      <c r="O206" s="120">
        <f t="shared" si="202"/>
        <v>0.68176493534987626</v>
      </c>
      <c r="Q206" s="14">
        <v>2016</v>
      </c>
      <c r="R206" s="107">
        <f t="shared" ref="R206:R240" si="215">W$128*(Q206-Q$140)</f>
        <v>2.6205959999999999</v>
      </c>
      <c r="S206" s="24">
        <f t="shared" ref="S206:S269" si="216">U205+((R206-U205)*W$130)</f>
        <v>0.78391323009445601</v>
      </c>
      <c r="T206" s="34">
        <f t="shared" ref="T206:T269" si="217">U206+(R206-U206)*W$133</f>
        <v>1.3575543009176831</v>
      </c>
      <c r="U206" s="25">
        <f t="shared" ref="U206:U269" si="218">S206-((V206-V205)*W$132/W$131)</f>
        <v>0.67745492448874323</v>
      </c>
      <c r="V206" s="26">
        <f t="shared" ref="V206:V269" si="219">V205+(S206-V205)*W$129*W$131/W$132</f>
        <v>2.4262648572909974E-2</v>
      </c>
      <c r="W206" s="120">
        <f t="shared" si="209"/>
        <v>0.68009937642893992</v>
      </c>
      <c r="Y206" s="14">
        <v>2016</v>
      </c>
      <c r="Z206" s="107">
        <f t="shared" ref="Z206:Z240" si="220">AE$128*(Y206-Y$140)</f>
        <v>2.6205959999999999</v>
      </c>
      <c r="AA206" s="24">
        <f t="shared" ref="AA206:AA269" si="221">AC205+((Z206-AC205)*AE$130)</f>
        <v>0.7797148835997445</v>
      </c>
      <c r="AB206" s="34">
        <f t="shared" ref="AB206:AB269" si="222">AC206+(Z206-AC206)*AE$133</f>
        <v>1.3572382484894328</v>
      </c>
      <c r="AC206" s="25">
        <f t="shared" ref="AC206:AC269" si="223">AA206-((AD206-AD205)*AE$132/AE$131)</f>
        <v>0.67696868998374304</v>
      </c>
      <c r="AD206" s="26">
        <f t="shared" ref="AD206:AD269" si="224">AD205+(AA206-AD205)*AE$129*AE$131/AE$132</f>
        <v>4.7302575898102113E-2</v>
      </c>
      <c r="AE206" s="120">
        <f t="shared" si="210"/>
        <v>0.68026955850568971</v>
      </c>
      <c r="AG206" s="14">
        <v>2016</v>
      </c>
      <c r="AH206" s="107">
        <f t="shared" ref="AH206:AH240" si="225">AM$128*(AG206-AG$140)</f>
        <v>2.6205959999999999</v>
      </c>
      <c r="AI206" s="24">
        <f t="shared" ref="AI206:AI269" si="226">AK205+((AH206-AK205)*AM$130)</f>
        <v>0.69702218859222476</v>
      </c>
      <c r="AJ206" s="34">
        <f t="shared" ref="AJ206:AJ269" si="227">AK206+(AH206-AK206)*AM$133</f>
        <v>1.3546276394626573</v>
      </c>
      <c r="AK206" s="25">
        <f t="shared" ref="AK206:AK269" si="228">AI206-((AL206-AL205)*AM$132/AM$131)</f>
        <v>0.67295236840408834</v>
      </c>
      <c r="AL206" s="26">
        <f t="shared" ref="AL206:AL269" si="229">AL205+(AI206-AL205)*AM$129*AM$131/AM$132</f>
        <v>9.6618783334960663E-3</v>
      </c>
      <c r="AM206" s="120">
        <f t="shared" si="211"/>
        <v>0.68167527105856895</v>
      </c>
      <c r="AP206" s="14">
        <v>2032</v>
      </c>
      <c r="AQ206" s="107">
        <f t="shared" si="158"/>
        <v>3.4875000000000003</v>
      </c>
      <c r="AR206" s="24">
        <f t="shared" si="159"/>
        <v>1.0230112972872638</v>
      </c>
      <c r="AS206" s="34">
        <f t="shared" si="160"/>
        <v>1.8402765480407988</v>
      </c>
      <c r="AT206" s="25">
        <f t="shared" si="161"/>
        <v>0.95331007390892097</v>
      </c>
      <c r="AU206" s="26">
        <f t="shared" si="162"/>
        <v>2.8289697397167708E-2</v>
      </c>
      <c r="AV206" s="120">
        <f t="shared" si="152"/>
        <v>0.88696647413187779</v>
      </c>
      <c r="AX206" s="14"/>
      <c r="AZ206" s="14">
        <v>2032</v>
      </c>
      <c r="BA206" s="107">
        <f t="shared" si="163"/>
        <v>3.4875000000000003</v>
      </c>
      <c r="BB206" s="107">
        <f t="shared" si="206"/>
        <v>3.8993354340935005</v>
      </c>
      <c r="BC206" s="24">
        <f t="shared" si="165"/>
        <v>1.1444076971840982</v>
      </c>
      <c r="BD206" s="34">
        <f t="shared" si="166"/>
        <v>2.0649082626641753</v>
      </c>
      <c r="BE206" s="25">
        <f t="shared" si="167"/>
        <v>1.0771397857406924</v>
      </c>
      <c r="BF206" s="26">
        <f t="shared" si="168"/>
        <v>2.797542761741038E-2</v>
      </c>
      <c r="BG206" s="16">
        <f t="shared" si="153"/>
        <v>0.98776847692348291</v>
      </c>
      <c r="BH206" s="67">
        <v>0.86</v>
      </c>
      <c r="BP206" s="107">
        <f t="shared" si="207"/>
        <v>3.9295647348510943</v>
      </c>
      <c r="BQ206" s="24">
        <f t="shared" si="193"/>
        <v>1.1386799689979867</v>
      </c>
      <c r="BR206" s="34">
        <f t="shared" si="187"/>
        <v>2.0719862135912521</v>
      </c>
      <c r="BS206" s="25">
        <f t="shared" si="188"/>
        <v>1.0717516252205677</v>
      </c>
      <c r="BT206" s="26">
        <f t="shared" si="189"/>
        <v>2.7883437064211123E-2</v>
      </c>
      <c r="BU206" s="67">
        <v>0.86</v>
      </c>
      <c r="CC206" s="107">
        <f t="shared" si="208"/>
        <v>3.8231240124628547</v>
      </c>
      <c r="CD206" s="24">
        <f t="shared" si="170"/>
        <v>1.1161938400117291</v>
      </c>
      <c r="CE206" s="34">
        <f t="shared" si="190"/>
        <v>2.0209914332031773</v>
      </c>
      <c r="CF206" s="25">
        <f t="shared" si="191"/>
        <v>1.050612352063351</v>
      </c>
      <c r="CG206" s="26">
        <f t="shared" si="192"/>
        <v>2.775080884422141E-2</v>
      </c>
      <c r="CH206" s="67">
        <v>0.86</v>
      </c>
      <c r="CY206" s="67"/>
      <c r="DA206" s="14">
        <v>2032</v>
      </c>
      <c r="DB206" s="107">
        <f t="shared" si="203"/>
        <v>5.4875000000000007</v>
      </c>
      <c r="DC206" s="24">
        <f t="shared" si="172"/>
        <v>0.90476845112503423</v>
      </c>
      <c r="DD206" s="34">
        <f t="shared" si="173"/>
        <v>1.7690192914074712</v>
      </c>
      <c r="DE206" s="25">
        <f t="shared" si="174"/>
        <v>0.84368352524226287</v>
      </c>
      <c r="DF206" s="26">
        <f t="shared" si="175"/>
        <v>3.301194158063691E-2</v>
      </c>
      <c r="DG206" s="120">
        <f t="shared" si="154"/>
        <v>0.9253357661652083</v>
      </c>
      <c r="DK206" s="14">
        <v>2032</v>
      </c>
      <c r="DL206" s="107">
        <f t="shared" si="205"/>
        <v>5.7989152333960376</v>
      </c>
      <c r="DM206" s="24">
        <f t="shared" si="177"/>
        <v>0.97304533268470694</v>
      </c>
      <c r="DN206" s="34">
        <f t="shared" si="178"/>
        <v>2.023263379852771</v>
      </c>
      <c r="DO206" s="25">
        <f t="shared" si="179"/>
        <v>0.91637392025255082</v>
      </c>
      <c r="DP206" s="26">
        <f t="shared" si="180"/>
        <v>3.2481068928540975E-2</v>
      </c>
      <c r="DQ206" s="110">
        <f t="shared" si="155"/>
        <v>1.1068894596002203</v>
      </c>
      <c r="DR206" s="67">
        <v>0.86</v>
      </c>
      <c r="DT206" s="14">
        <v>2032</v>
      </c>
      <c r="DU206" s="107">
        <f t="shared" si="204"/>
        <v>3.4875000000000003</v>
      </c>
      <c r="DV206" s="24">
        <f t="shared" si="182"/>
        <v>1.0258017787426545</v>
      </c>
      <c r="DW206" s="34">
        <f t="shared" si="183"/>
        <v>1.843188329042992</v>
      </c>
      <c r="DX206" s="25">
        <f t="shared" si="184"/>
        <v>0.95778973698921832</v>
      </c>
      <c r="DY206" s="26">
        <f t="shared" si="185"/>
        <v>5.6201536434212662E-2</v>
      </c>
      <c r="DZ206" s="110">
        <f t="shared" si="156"/>
        <v>0.88539859205377369</v>
      </c>
      <c r="EC206" s="14">
        <v>2032</v>
      </c>
      <c r="ED206" s="107">
        <f>EI$128*(EC206-EC$144)</f>
        <v>3.4875000000000003</v>
      </c>
      <c r="EE206" s="24">
        <f>EG205+((ED206-EG205)*EI$130)</f>
        <v>1.0644743382297215</v>
      </c>
      <c r="EF206" s="34">
        <f>EG206+(ED206-EG206)*EI$133</f>
        <v>1.8729487283956026</v>
      </c>
      <c r="EG206" s="25">
        <f>EE206-((EH206-EH205)*EI$132/EI$131)</f>
        <v>1.0035749667624656</v>
      </c>
      <c r="EH206" s="26">
        <f>EH205+(EE206-EH205)*EJ206*EI$129*EI$131/EI$132</f>
        <v>5.4648029980567482E-2</v>
      </c>
      <c r="EI206" s="110">
        <f t="shared" si="157"/>
        <v>0.86937376163313695</v>
      </c>
      <c r="EJ206" s="67">
        <v>0.86</v>
      </c>
      <c r="EK206" s="14"/>
      <c r="EL206" s="23"/>
      <c r="EM206" s="24"/>
      <c r="EN206" s="34"/>
      <c r="EO206" s="25"/>
      <c r="EP206" s="26"/>
      <c r="EQ206" s="16"/>
      <c r="ES206" s="14"/>
      <c r="ET206" s="23"/>
    </row>
    <row r="207" spans="1:150" x14ac:dyDescent="0.35">
      <c r="A207" s="6">
        <v>2017</v>
      </c>
      <c r="B207" s="107">
        <f t="shared" si="212"/>
        <v>2.6603019999999997</v>
      </c>
      <c r="C207" s="24">
        <f t="shared" si="194"/>
        <v>0.7380381389966667</v>
      </c>
      <c r="D207" s="34">
        <f t="shared" si="195"/>
        <v>1.3782209626870192</v>
      </c>
      <c r="E207" s="25">
        <f t="shared" si="196"/>
        <v>0.68786963490310693</v>
      </c>
      <c r="F207" s="26">
        <f t="shared" si="213"/>
        <v>2.2072303143856841E-2</v>
      </c>
      <c r="G207" s="120">
        <f t="shared" si="197"/>
        <v>0.69035132778391228</v>
      </c>
      <c r="I207" s="6">
        <v>2017</v>
      </c>
      <c r="J207" s="107">
        <f t="shared" si="214"/>
        <v>2.6603019999999997</v>
      </c>
      <c r="K207" s="24">
        <f t="shared" si="198"/>
        <v>0.71051436056207362</v>
      </c>
      <c r="L207" s="34">
        <f t="shared" si="199"/>
        <v>1.3772163175775236</v>
      </c>
      <c r="M207" s="25">
        <f t="shared" si="200"/>
        <v>0.68632402704234441</v>
      </c>
      <c r="N207" s="26">
        <f t="shared" si="201"/>
        <v>2.0073454681732515E-2</v>
      </c>
      <c r="O207" s="120">
        <f t="shared" si="202"/>
        <v>0.6908922905351792</v>
      </c>
      <c r="Q207" s="6">
        <v>2017</v>
      </c>
      <c r="R207" s="107">
        <f t="shared" si="215"/>
        <v>2.6603019999999997</v>
      </c>
      <c r="S207" s="24">
        <f t="shared" si="216"/>
        <v>0.7968619753760311</v>
      </c>
      <c r="T207" s="34">
        <f t="shared" si="217"/>
        <v>1.3787594452553358</v>
      </c>
      <c r="U207" s="25">
        <f t="shared" si="218"/>
        <v>0.68869806962359392</v>
      </c>
      <c r="V207" s="26">
        <f t="shared" si="219"/>
        <v>2.5040806168251249E-2</v>
      </c>
      <c r="W207" s="120">
        <f t="shared" si="209"/>
        <v>0.69006137563174186</v>
      </c>
      <c r="Y207" s="6">
        <v>2017</v>
      </c>
      <c r="Z207" s="107">
        <f t="shared" si="220"/>
        <v>2.6603019999999997</v>
      </c>
      <c r="AA207" s="24">
        <f t="shared" si="221"/>
        <v>0.79285485528799293</v>
      </c>
      <c r="AB207" s="34">
        <f t="shared" si="222"/>
        <v>1.3786160985127154</v>
      </c>
      <c r="AC207" s="25">
        <f t="shared" si="223"/>
        <v>0.68847753617340834</v>
      </c>
      <c r="AD207" s="26">
        <f t="shared" si="224"/>
        <v>4.8815290667878701E-2</v>
      </c>
      <c r="AE207" s="120">
        <f t="shared" si="210"/>
        <v>0.69013856233930704</v>
      </c>
      <c r="AG207" s="6">
        <v>2017</v>
      </c>
      <c r="AH207" s="107">
        <f t="shared" si="225"/>
        <v>2.6603019999999997</v>
      </c>
      <c r="AI207" s="24">
        <f t="shared" si="226"/>
        <v>0.7110379367439924</v>
      </c>
      <c r="AJ207" s="34">
        <f t="shared" si="227"/>
        <v>1.3773240535547562</v>
      </c>
      <c r="AK207" s="25">
        <f t="shared" si="228"/>
        <v>0.68648977469962502</v>
      </c>
      <c r="AL207" s="26">
        <f t="shared" si="229"/>
        <v>1.0017648797907187E-2</v>
      </c>
      <c r="AM207" s="120">
        <f t="shared" si="211"/>
        <v>0.69083427885513116</v>
      </c>
      <c r="AP207" s="6">
        <v>2033</v>
      </c>
      <c r="AQ207" s="107">
        <f t="shared" si="158"/>
        <v>3.5437500000000002</v>
      </c>
      <c r="AR207" s="24">
        <f t="shared" si="159"/>
        <v>1.0425248249634977</v>
      </c>
      <c r="AS207" s="34">
        <f t="shared" si="160"/>
        <v>1.8718059379220056</v>
      </c>
      <c r="AT207" s="25">
        <f t="shared" si="161"/>
        <v>0.97152836603385451</v>
      </c>
      <c r="AU207" s="26">
        <f t="shared" si="162"/>
        <v>2.9318631584553841E-2</v>
      </c>
      <c r="AV207" s="120">
        <f t="shared" si="152"/>
        <v>0.90027757188815105</v>
      </c>
      <c r="AX207" s="6"/>
      <c r="AZ207" s="6">
        <v>2033</v>
      </c>
      <c r="BA207" s="107">
        <f t="shared" si="163"/>
        <v>3.5437500000000002</v>
      </c>
      <c r="BB207" s="107">
        <f t="shared" si="206"/>
        <v>3.9736295986141439</v>
      </c>
      <c r="BC207" s="24">
        <f t="shared" si="165"/>
        <v>1.176894894896054</v>
      </c>
      <c r="BD207" s="34">
        <f t="shared" si="166"/>
        <v>2.1113175808003839</v>
      </c>
      <c r="BE207" s="25">
        <f t="shared" si="167"/>
        <v>1.1085341865929748</v>
      </c>
      <c r="BF207" s="26">
        <f t="shared" si="168"/>
        <v>2.8966162520353559E-2</v>
      </c>
      <c r="BG207" s="16">
        <f t="shared" si="153"/>
        <v>1.0027833942074091</v>
      </c>
      <c r="BH207" s="67">
        <v>0.85</v>
      </c>
      <c r="BP207" s="107">
        <f t="shared" si="207"/>
        <v>4.0195140250800865</v>
      </c>
      <c r="BQ207" s="24">
        <f t="shared" si="193"/>
        <v>1.1732725622717295</v>
      </c>
      <c r="BR207" s="34">
        <f t="shared" si="187"/>
        <v>2.1251591498372537</v>
      </c>
      <c r="BS207" s="25">
        <f t="shared" si="188"/>
        <v>1.105121909321882</v>
      </c>
      <c r="BT207" s="26">
        <f t="shared" si="189"/>
        <v>2.887112768667268E-2</v>
      </c>
      <c r="BU207" s="67">
        <v>0.85</v>
      </c>
      <c r="CC207" s="107">
        <f t="shared" si="208"/>
        <v>3.911892969666519</v>
      </c>
      <c r="CD207" s="24">
        <f t="shared" si="170"/>
        <v>1.1491548565336041</v>
      </c>
      <c r="CE207" s="34">
        <f t="shared" si="190"/>
        <v>2.0727428945857373</v>
      </c>
      <c r="CF207" s="25">
        <f t="shared" si="191"/>
        <v>1.0824313156960859</v>
      </c>
      <c r="CG207" s="26">
        <f t="shared" si="192"/>
        <v>2.8717816682446311E-2</v>
      </c>
      <c r="CH207" s="67">
        <v>0.85</v>
      </c>
      <c r="CY207" s="67"/>
      <c r="DA207" s="6">
        <v>2033</v>
      </c>
      <c r="DB207" s="107">
        <f t="shared" si="203"/>
        <v>5.5437500000000002</v>
      </c>
      <c r="DC207" s="24">
        <f t="shared" si="172"/>
        <v>0.91571204396792516</v>
      </c>
      <c r="DD207" s="34">
        <f t="shared" si="173"/>
        <v>1.7953624739205298</v>
      </c>
      <c r="DE207" s="25">
        <f t="shared" si="174"/>
        <v>0.85392303680081494</v>
      </c>
      <c r="DF207" s="26">
        <f t="shared" si="175"/>
        <v>3.3907434438131261E-2</v>
      </c>
      <c r="DG207" s="120">
        <f t="shared" si="154"/>
        <v>0.94143943711971489</v>
      </c>
      <c r="DK207" s="6">
        <v>2033</v>
      </c>
      <c r="DL207" s="107">
        <f t="shared" si="205"/>
        <v>5.8693465599986387</v>
      </c>
      <c r="DM207" s="24">
        <f t="shared" si="177"/>
        <v>0.9922782259566596</v>
      </c>
      <c r="DN207" s="34">
        <f t="shared" si="178"/>
        <v>2.0671319878232897</v>
      </c>
      <c r="DO207" s="25">
        <f t="shared" si="179"/>
        <v>0.9351702951134867</v>
      </c>
      <c r="DP207" s="26">
        <f t="shared" si="180"/>
        <v>3.3308720100181162E-2</v>
      </c>
      <c r="DQ207" s="110">
        <f t="shared" si="155"/>
        <v>1.1319616927098028</v>
      </c>
      <c r="DR207" s="67">
        <v>0.85</v>
      </c>
      <c r="DT207" s="6">
        <v>2033</v>
      </c>
      <c r="DU207" s="107">
        <f t="shared" si="204"/>
        <v>3.5437500000000002</v>
      </c>
      <c r="DV207" s="24">
        <f t="shared" si="182"/>
        <v>1.0456865263289548</v>
      </c>
      <c r="DW207" s="34">
        <f t="shared" si="183"/>
        <v>1.8749871750736098</v>
      </c>
      <c r="DX207" s="25">
        <f t="shared" si="184"/>
        <v>0.97642257703632263</v>
      </c>
      <c r="DY207" s="26">
        <f t="shared" si="185"/>
        <v>5.8238711413407723E-2</v>
      </c>
      <c r="DZ207" s="110">
        <f t="shared" si="156"/>
        <v>0.89856459803728717</v>
      </c>
      <c r="EC207" s="6">
        <v>2033</v>
      </c>
      <c r="ED207" s="107">
        <f>EI$128*(EC207-EC$144)</f>
        <v>3.5437500000000002</v>
      </c>
      <c r="EE207" s="24">
        <f>EG206+((ED207-EG206)*EI$130)</f>
        <v>1.0899155161422094</v>
      </c>
      <c r="EF207" s="34">
        <f>EG207+(ED207-EG207)*EI$133</f>
        <v>1.9087186154651348</v>
      </c>
      <c r="EG207" s="25">
        <f>EE207-((EH207-EH206)*EI$132/EI$131)</f>
        <v>1.0283171007155918</v>
      </c>
      <c r="EH207" s="26">
        <f>EH206+(EE207-EH206)*EJ207*EI$129*EI$131/EI$132</f>
        <v>5.6459748081350354E-2</v>
      </c>
      <c r="EI207" s="110">
        <f t="shared" si="157"/>
        <v>0.88040151474954298</v>
      </c>
      <c r="EJ207" s="67">
        <v>0.85</v>
      </c>
      <c r="EK207" s="6"/>
      <c r="EL207" s="23"/>
      <c r="EM207" s="24"/>
      <c r="EN207" s="34"/>
      <c r="EO207" s="25"/>
      <c r="EP207" s="26"/>
      <c r="EQ207" s="16"/>
      <c r="ES207" s="6"/>
      <c r="ET207" s="23"/>
    </row>
    <row r="208" spans="1:150" x14ac:dyDescent="0.35">
      <c r="A208" s="14">
        <v>2018</v>
      </c>
      <c r="B208" s="107">
        <f t="shared" si="212"/>
        <v>2.700008</v>
      </c>
      <c r="C208" s="24">
        <f t="shared" si="194"/>
        <v>0.75100047610802201</v>
      </c>
      <c r="D208" s="34">
        <f t="shared" si="195"/>
        <v>1.3999868776003446</v>
      </c>
      <c r="E208" s="25">
        <f t="shared" si="196"/>
        <v>0.69997550400053044</v>
      </c>
      <c r="F208" s="26">
        <f t="shared" si="213"/>
        <v>2.2811795493240777E-2</v>
      </c>
      <c r="G208" s="120">
        <f t="shared" si="197"/>
        <v>0.70001137359981414</v>
      </c>
      <c r="I208" s="14">
        <v>2018</v>
      </c>
      <c r="J208" s="107">
        <f t="shared" si="214"/>
        <v>2.700008</v>
      </c>
      <c r="K208" s="24">
        <f t="shared" si="198"/>
        <v>0.72463839199580971</v>
      </c>
      <c r="L208" s="34">
        <f t="shared" si="199"/>
        <v>1.3999889024733809</v>
      </c>
      <c r="M208" s="25">
        <f t="shared" si="200"/>
        <v>0.69997861918981696</v>
      </c>
      <c r="N208" s="26">
        <f t="shared" si="201"/>
        <v>2.0798742117202888E-2</v>
      </c>
      <c r="O208" s="120">
        <f t="shared" si="202"/>
        <v>0.70001028328356396</v>
      </c>
      <c r="Q208" s="14">
        <v>2018</v>
      </c>
      <c r="R208" s="107">
        <f t="shared" si="215"/>
        <v>2.700008</v>
      </c>
      <c r="S208" s="24">
        <f t="shared" si="216"/>
        <v>0.8098191536308611</v>
      </c>
      <c r="T208" s="34">
        <f t="shared" si="217"/>
        <v>1.399970420240962</v>
      </c>
      <c r="U208" s="25">
        <f t="shared" si="218"/>
        <v>0.69995018498609551</v>
      </c>
      <c r="V208" s="26">
        <f t="shared" si="219"/>
        <v>2.5831230403105677E-2</v>
      </c>
      <c r="W208" s="120">
        <f t="shared" si="209"/>
        <v>0.70002023525486645</v>
      </c>
      <c r="Y208" s="14">
        <v>2018</v>
      </c>
      <c r="Z208" s="107">
        <f t="shared" si="220"/>
        <v>2.700008</v>
      </c>
      <c r="AA208" s="24">
        <f t="shared" si="221"/>
        <v>0.80601126117479616</v>
      </c>
      <c r="AB208" s="34">
        <f t="shared" si="222"/>
        <v>1.4000052864474879</v>
      </c>
      <c r="AC208" s="25">
        <f t="shared" si="223"/>
        <v>0.70000382530382765</v>
      </c>
      <c r="AD208" s="26">
        <f t="shared" si="224"/>
        <v>5.0351630318182593E-2</v>
      </c>
      <c r="AE208" s="120">
        <f t="shared" si="210"/>
        <v>0.70000146114366024</v>
      </c>
      <c r="AG208" s="14">
        <v>2018</v>
      </c>
      <c r="AH208" s="107">
        <f t="shared" si="225"/>
        <v>2.700008</v>
      </c>
      <c r="AI208" s="24">
        <f t="shared" si="226"/>
        <v>0.72507683796928146</v>
      </c>
      <c r="AJ208" s="34">
        <f t="shared" si="227"/>
        <v>1.400035148126384</v>
      </c>
      <c r="AK208" s="25">
        <f t="shared" si="228"/>
        <v>0.70004976634828331</v>
      </c>
      <c r="AL208" s="26">
        <f t="shared" si="229"/>
        <v>1.0380359980820203E-2</v>
      </c>
      <c r="AM208" s="120">
        <f t="shared" si="211"/>
        <v>0.69998538177810066</v>
      </c>
      <c r="AP208" s="14">
        <v>2034</v>
      </c>
      <c r="AQ208" s="107">
        <f t="shared" si="158"/>
        <v>3.6</v>
      </c>
      <c r="AR208" s="24">
        <f t="shared" si="159"/>
        <v>1.0620529291076486</v>
      </c>
      <c r="AS208" s="34">
        <f t="shared" si="160"/>
        <v>1.9033449933826707</v>
      </c>
      <c r="AT208" s="25">
        <f t="shared" si="161"/>
        <v>0.98976152828103192</v>
      </c>
      <c r="AU208" s="26">
        <f t="shared" si="162"/>
        <v>3.0366333045809154E-2</v>
      </c>
      <c r="AV208" s="120">
        <f t="shared" ref="AV208:AV271" si="230">AS208-AT208</f>
        <v>0.91358346510163879</v>
      </c>
      <c r="AX208" s="14"/>
      <c r="AZ208" s="14">
        <v>2034</v>
      </c>
      <c r="BA208" s="107">
        <f t="shared" si="163"/>
        <v>3.6</v>
      </c>
      <c r="BB208" s="107">
        <f t="shared" si="206"/>
        <v>4.0474144898438986</v>
      </c>
      <c r="BC208" s="24">
        <f t="shared" si="165"/>
        <v>1.2097492242369365</v>
      </c>
      <c r="BD208" s="34">
        <f t="shared" si="166"/>
        <v>2.1578025385805653</v>
      </c>
      <c r="BE208" s="25">
        <f t="shared" si="167"/>
        <v>1.1403191802080015</v>
      </c>
      <c r="BF208" s="26">
        <f t="shared" si="168"/>
        <v>2.9972395042512038E-2</v>
      </c>
      <c r="BG208" s="16">
        <f t="shared" ref="BG208:BG271" si="231">BD208-BE208</f>
        <v>1.0174833583725638</v>
      </c>
      <c r="BH208" s="67">
        <v>0.84</v>
      </c>
      <c r="BP208" s="107">
        <f t="shared" si="207"/>
        <v>4.1096334011420836</v>
      </c>
      <c r="BQ208" s="24">
        <f t="shared" si="193"/>
        <v>1.2085972851001698</v>
      </c>
      <c r="BR208" s="34">
        <f t="shared" si="187"/>
        <v>2.1788707919784955</v>
      </c>
      <c r="BS208" s="25">
        <f t="shared" si="188"/>
        <v>1.139229387044256</v>
      </c>
      <c r="BT208" s="26">
        <f t="shared" si="189"/>
        <v>2.9876459542555488E-2</v>
      </c>
      <c r="BU208" s="67">
        <v>0.84</v>
      </c>
      <c r="CC208" s="107">
        <f t="shared" si="208"/>
        <v>4.0015528814808903</v>
      </c>
      <c r="CD208" s="24">
        <f t="shared" si="170"/>
        <v>1.1829658624217145</v>
      </c>
      <c r="CE208" s="34">
        <f t="shared" si="190"/>
        <v>2.1253559587842714</v>
      </c>
      <c r="CF208" s="25">
        <f t="shared" si="191"/>
        <v>1.1150960773322456</v>
      </c>
      <c r="CG208" s="26">
        <f t="shared" si="192"/>
        <v>2.970143675620673E-2</v>
      </c>
      <c r="CH208" s="67">
        <v>0.84</v>
      </c>
      <c r="CQ208" s="127"/>
      <c r="CY208" s="67"/>
      <c r="DA208" s="14">
        <v>2034</v>
      </c>
      <c r="DB208" s="107">
        <f t="shared" si="203"/>
        <v>5.6</v>
      </c>
      <c r="DC208" s="24">
        <f t="shared" si="172"/>
        <v>0.9266566662618424</v>
      </c>
      <c r="DD208" s="34">
        <f t="shared" si="173"/>
        <v>1.8217067430222187</v>
      </c>
      <c r="DE208" s="25">
        <f t="shared" si="174"/>
        <v>0.8641642200341827</v>
      </c>
      <c r="DF208" s="26">
        <f t="shared" si="175"/>
        <v>3.4813122064619083E-2</v>
      </c>
      <c r="DG208" s="120">
        <f t="shared" ref="DG208:DG271" si="232">DD208-DE208</f>
        <v>0.95754252298803599</v>
      </c>
      <c r="DK208" s="14">
        <v>2034</v>
      </c>
      <c r="DL208" s="107">
        <f t="shared" si="205"/>
        <v>5.9394456415463388</v>
      </c>
      <c r="DM208" s="24">
        <f t="shared" si="177"/>
        <v>1.0118608147975701</v>
      </c>
      <c r="DN208" s="34">
        <f t="shared" si="178"/>
        <v>2.1111152431003051</v>
      </c>
      <c r="DO208" s="25">
        <f t="shared" si="179"/>
        <v>0.95432195162936362</v>
      </c>
      <c r="DP208" s="26">
        <f t="shared" si="180"/>
        <v>3.4142616667836329E-2</v>
      </c>
      <c r="DQ208" s="110">
        <f t="shared" ref="DQ208:DQ271" si="233">DN208-DO208</f>
        <v>1.1567932914709416</v>
      </c>
      <c r="DR208" s="67">
        <v>0.84</v>
      </c>
      <c r="DT208" s="14">
        <v>2034</v>
      </c>
      <c r="DU208" s="107">
        <f t="shared" si="204"/>
        <v>3.6</v>
      </c>
      <c r="DV208" s="24">
        <f t="shared" si="182"/>
        <v>1.065597973642858</v>
      </c>
      <c r="DW208" s="34">
        <f t="shared" si="183"/>
        <v>1.9068038364364175</v>
      </c>
      <c r="DX208" s="25">
        <f t="shared" si="184"/>
        <v>0.99508282528679648</v>
      </c>
      <c r="DY208" s="26">
        <f t="shared" si="185"/>
        <v>6.0312686365056593E-2</v>
      </c>
      <c r="DZ208" s="110">
        <f t="shared" ref="DZ208:DZ271" si="234">DW208-DX208</f>
        <v>0.91172101114962101</v>
      </c>
      <c r="EC208" s="14">
        <v>2034</v>
      </c>
      <c r="ED208" s="107">
        <f>EI$128*(EC208-EC$144)</f>
        <v>3.6</v>
      </c>
      <c r="EE208" s="24">
        <f>EG207+((ED208-EG207)*EI$130)</f>
        <v>1.1157286024622688</v>
      </c>
      <c r="EF208" s="34">
        <f>EG208+(ED208-EG208)*EI$133</f>
        <v>1.944738335986036</v>
      </c>
      <c r="EG208" s="25">
        <f>EE208-((EH208-EH207)*EI$132/EI$131)</f>
        <v>1.0534435938246709</v>
      </c>
      <c r="EH208" s="26">
        <f>EH207+(EE208-EH207)*EJ208*EI$129*EI$131/EI$132</f>
        <v>5.8291660100103233E-2</v>
      </c>
      <c r="EI208" s="110">
        <f t="shared" ref="EI208:EI271" si="235">EF208-EG208</f>
        <v>0.89129474216136506</v>
      </c>
      <c r="EJ208" s="67">
        <v>0.84</v>
      </c>
      <c r="EK208" s="14"/>
      <c r="EL208" s="23"/>
      <c r="EM208" s="24"/>
      <c r="EN208" s="34"/>
      <c r="EO208" s="25"/>
      <c r="EP208" s="26"/>
      <c r="EQ208" s="16"/>
      <c r="ES208" s="14"/>
      <c r="ET208" s="23"/>
    </row>
    <row r="209" spans="1:150" x14ac:dyDescent="0.35">
      <c r="A209" s="6">
        <v>2019</v>
      </c>
      <c r="B209" s="107">
        <f t="shared" si="212"/>
        <v>2.7397139999999998</v>
      </c>
      <c r="C209" s="24">
        <f t="shared" si="194"/>
        <v>0.76397229931251376</v>
      </c>
      <c r="D209" s="34">
        <f t="shared" si="195"/>
        <v>1.421759091629357</v>
      </c>
      <c r="E209" s="25">
        <f t="shared" si="196"/>
        <v>0.71209106404516476</v>
      </c>
      <c r="F209" s="26">
        <f t="shared" si="213"/>
        <v>2.356369745363714E-2</v>
      </c>
      <c r="G209" s="120">
        <f t="shared" si="197"/>
        <v>0.70966802758419223</v>
      </c>
      <c r="I209" s="6">
        <v>2019</v>
      </c>
      <c r="J209" s="107">
        <f t="shared" si="214"/>
        <v>2.7397139999999998</v>
      </c>
      <c r="K209" s="24">
        <f t="shared" si="198"/>
        <v>0.73878866428049228</v>
      </c>
      <c r="L209" s="34">
        <f t="shared" si="199"/>
        <v>1.422778261053105</v>
      </c>
      <c r="M209" s="25">
        <f t="shared" si="200"/>
        <v>0.71365901700477707</v>
      </c>
      <c r="N209" s="26">
        <f t="shared" si="201"/>
        <v>2.153784939001804E-2</v>
      </c>
      <c r="O209" s="120">
        <f t="shared" si="202"/>
        <v>0.70911924404832793</v>
      </c>
      <c r="Q209" s="6">
        <v>2019</v>
      </c>
      <c r="R209" s="107">
        <f t="shared" si="215"/>
        <v>2.7397139999999998</v>
      </c>
      <c r="S209" s="24">
        <f t="shared" si="216"/>
        <v>0.82278476192623284</v>
      </c>
      <c r="T209" s="34">
        <f t="shared" si="217"/>
        <v>1.4211872238834466</v>
      </c>
      <c r="U209" s="25">
        <f t="shared" si="218"/>
        <v>0.7112112675129949</v>
      </c>
      <c r="V209" s="26">
        <f t="shared" si="219"/>
        <v>2.6633917413272857E-2</v>
      </c>
      <c r="W209" s="120">
        <f t="shared" si="209"/>
        <v>0.70997595637045174</v>
      </c>
      <c r="Y209" s="6">
        <v>2019</v>
      </c>
      <c r="Z209" s="107">
        <f t="shared" si="220"/>
        <v>2.7397139999999998</v>
      </c>
      <c r="AA209" s="24">
        <f t="shared" si="221"/>
        <v>0.81918409081132504</v>
      </c>
      <c r="AB209" s="34">
        <f t="shared" si="222"/>
        <v>1.4214058051224852</v>
      </c>
      <c r="AC209" s="25">
        <f t="shared" si="223"/>
        <v>0.71154754634228501</v>
      </c>
      <c r="AD209" s="26">
        <f t="shared" si="224"/>
        <v>5.1911580238023752E-2</v>
      </c>
      <c r="AE209" s="120">
        <f t="shared" si="210"/>
        <v>0.70985825878020015</v>
      </c>
      <c r="AG209" s="6">
        <v>2019</v>
      </c>
      <c r="AH209" s="107">
        <f t="shared" si="225"/>
        <v>2.7397139999999998</v>
      </c>
      <c r="AI209" s="24">
        <f t="shared" si="226"/>
        <v>0.73913789172198485</v>
      </c>
      <c r="AJ209" s="34">
        <f t="shared" si="227"/>
        <v>1.4227602957721786</v>
      </c>
      <c r="AK209" s="25">
        <f t="shared" si="228"/>
        <v>0.71363137811104405</v>
      </c>
      <c r="AL209" s="26">
        <f t="shared" si="229"/>
        <v>1.075001959837007E-2</v>
      </c>
      <c r="AM209" s="120">
        <f t="shared" si="211"/>
        <v>0.70912891766113451</v>
      </c>
      <c r="AP209" s="6">
        <v>2035</v>
      </c>
      <c r="AQ209" s="107">
        <f t="shared" ref="AQ209:AQ224" si="236">AV$128*(AP209-AP$144)</f>
        <v>3.65625</v>
      </c>
      <c r="AR209" s="24">
        <f t="shared" ref="AR209:AR272" si="237">AT208+((AQ209-AT208)*AV$130)</f>
        <v>1.0815953912470331</v>
      </c>
      <c r="AS209" s="34">
        <f t="shared" ref="AS209:AS272" si="238">AT209+(AQ209-AT209)*AV$133</f>
        <v>1.9348935821624158</v>
      </c>
      <c r="AT209" s="25">
        <f t="shared" ref="AT209:AT272" si="239">AR209-((AU209-AU208)*AV$132/AV$131)</f>
        <v>1.0080093571729474</v>
      </c>
      <c r="AU209" s="26">
        <f t="shared" ref="AU209:AU272" si="240">AU208+(AR209-AU208)*AV$129*AV$131/AV$132</f>
        <v>3.1432797307752426E-2</v>
      </c>
      <c r="AV209" s="120">
        <f t="shared" si="230"/>
        <v>0.92688422498946843</v>
      </c>
      <c r="AX209" s="6"/>
      <c r="AZ209" s="6">
        <v>2035</v>
      </c>
      <c r="BA209" s="107">
        <f t="shared" ref="BA209:BA224" si="241">BG$128*(AZ209-AZ$144)</f>
        <v>3.65625</v>
      </c>
      <c r="BB209" s="107">
        <f t="shared" si="206"/>
        <v>4.1207436733623384</v>
      </c>
      <c r="BC209" s="24">
        <f t="shared" si="165"/>
        <v>1.242964999752237</v>
      </c>
      <c r="BD209" s="34">
        <f t="shared" si="166"/>
        <v>2.2043788697989095</v>
      </c>
      <c r="BE209" s="25">
        <f t="shared" si="167"/>
        <v>1.1724901294186019</v>
      </c>
      <c r="BF209" s="26">
        <f t="shared" si="168"/>
        <v>3.099376997488356E-2</v>
      </c>
      <c r="BG209" s="16">
        <f t="shared" si="231"/>
        <v>1.0318887403803076</v>
      </c>
      <c r="BH209" s="67">
        <v>0.83</v>
      </c>
      <c r="BP209" s="107">
        <f t="shared" si="207"/>
        <v>4.1999288148667464</v>
      </c>
      <c r="BQ209" s="24">
        <f t="shared" si="193"/>
        <v>1.2446398753384627</v>
      </c>
      <c r="BR209" s="34">
        <f t="shared" si="187"/>
        <v>2.2331154637758295</v>
      </c>
      <c r="BS209" s="25">
        <f t="shared" si="188"/>
        <v>1.1740621208807205</v>
      </c>
      <c r="BT209" s="26">
        <f t="shared" si="189"/>
        <v>3.0899325549189432E-2</v>
      </c>
      <c r="BU209" s="67">
        <v>0.83</v>
      </c>
      <c r="CC209" s="107">
        <f t="shared" si="208"/>
        <v>4.0921008811988582</v>
      </c>
      <c r="CD209" s="24">
        <f t="shared" ref="CD209:CD272" si="242">$CF208+(($CC209-$CF208)*$CH$130)</f>
        <v>1.2176241227774116</v>
      </c>
      <c r="CE209" s="34">
        <f t="shared" si="190"/>
        <v>2.1788290879873271</v>
      </c>
      <c r="CF209" s="25">
        <f t="shared" si="191"/>
        <v>1.1486058147195797</v>
      </c>
      <c r="CG209" s="26">
        <f t="shared" si="192"/>
        <v>3.0701702090378209E-2</v>
      </c>
      <c r="CH209" s="67">
        <v>0.83</v>
      </c>
      <c r="CQ209" s="127"/>
      <c r="CY209" s="67"/>
      <c r="DA209" s="6">
        <v>2035</v>
      </c>
      <c r="DB209" s="107">
        <f t="shared" ref="DB209:DB224" si="243">DG$128*(DA209-DA$144)+DB$144</f>
        <v>5.65625</v>
      </c>
      <c r="DC209" s="24">
        <f t="shared" ref="DC209:DC272" si="244">DE208+((DB209-DE208)*DG$130)</f>
        <v>0.93760293461215882</v>
      </c>
      <c r="DD209" s="34">
        <f t="shared" ref="DD209:DD272" si="245">DE209+((DB209-DB$144)-DE209)*DG$133</f>
        <v>1.8480524710269903</v>
      </c>
      <c r="DE209" s="25">
        <f t="shared" ref="DE209:DE272" si="246">DC209-((DF209-DF208)*DG$132/DG$131)</f>
        <v>0.87440764773383117</v>
      </c>
      <c r="DF209" s="26">
        <f t="shared" ref="DF209:DF272" si="247">DF208+(DC209-DF208)*DG$129*DG$131/DG$132</f>
        <v>3.5728995787493396E-2</v>
      </c>
      <c r="DG209" s="120">
        <f t="shared" si="232"/>
        <v>0.97364482329315916</v>
      </c>
      <c r="DK209" s="6">
        <v>2035</v>
      </c>
      <c r="DL209" s="107">
        <f t="shared" si="205"/>
        <v>6.0092480952605625</v>
      </c>
      <c r="DM209" s="24">
        <f t="shared" ref="DM209:DM272" si="248">DO208+((DL209-DO208)*DQ$130)</f>
        <v>1.0317886947805117</v>
      </c>
      <c r="DN209" s="34">
        <f t="shared" ref="DN209:DN272" si="249">DO209+((DL209-DL$144*DR209)-DO209)*DQ$133</f>
        <v>2.1552233808086041</v>
      </c>
      <c r="DO209" s="25">
        <f t="shared" ref="DO209:DO272" si="250">DM209-((DP209-DP208)*DQ$132/DQ$131)</f>
        <v>0.97382545764216522</v>
      </c>
      <c r="DP209" s="26">
        <f t="shared" ref="DP209:DP272" si="251">DP208+(DM209-DP208)*DR209*DQ$129*DQ$131/DQ$132</f>
        <v>3.4982663582884828E-2</v>
      </c>
      <c r="DQ209" s="110">
        <f t="shared" si="233"/>
        <v>1.1813979231664389</v>
      </c>
      <c r="DR209" s="67">
        <v>0.83</v>
      </c>
      <c r="DT209" s="6">
        <v>2035</v>
      </c>
      <c r="DU209" s="107">
        <f t="shared" ref="DU209:DU224" si="252">DZ$128*(DT209-DT$144)</f>
        <v>3.65625</v>
      </c>
      <c r="DV209" s="24">
        <f t="shared" ref="DV209:DV272" si="253">DX208+((DU209-DX208)*DZ$130)</f>
        <v>1.0855358975552982</v>
      </c>
      <c r="DW209" s="34">
        <f t="shared" ref="DW209:DW272" si="254">DX209+(DU209-DX209)*DZ$133</f>
        <v>1.938638177301788</v>
      </c>
      <c r="DX209" s="25">
        <f t="shared" ref="DX209:DX272" si="255">DV209-((DY209-DY208)*DZ$132/DZ$131)</f>
        <v>1.0137702727719815</v>
      </c>
      <c r="DY209" s="26">
        <f t="shared" ref="DY209:DY272" si="256">DY208+(DV209-DY208)*DZ$129*DZ$131/DZ$132</f>
        <v>6.2423440035154147E-2</v>
      </c>
      <c r="DZ209" s="110">
        <f t="shared" si="234"/>
        <v>0.92486790452980649</v>
      </c>
      <c r="EC209" s="6">
        <v>2035</v>
      </c>
      <c r="ED209" s="107">
        <f>EI$128*(EC209-EC$144)</f>
        <v>3.65625</v>
      </c>
      <c r="EE209" s="24">
        <f>EG208+((ED209-EG208)*EI$130)</f>
        <v>1.1419129835705704</v>
      </c>
      <c r="EF209" s="34">
        <f>EG209+(ED209-EG209)*EI$133</f>
        <v>1.9810079800400084</v>
      </c>
      <c r="EG209" s="25">
        <f>EE209-((EH209-EH208)*EI$132/EI$131)</f>
        <v>1.0789545846769362</v>
      </c>
      <c r="EH209" s="26">
        <f>EH208+(EE209-EH208)*EJ209*EI$129*EI$131/EI$132</f>
        <v>6.0143377714621887E-2</v>
      </c>
      <c r="EI209" s="110">
        <f t="shared" si="235"/>
        <v>0.90205339536307227</v>
      </c>
      <c r="EJ209" s="67">
        <v>0.83</v>
      </c>
      <c r="EK209" s="6"/>
      <c r="EL209" s="23"/>
      <c r="EM209" s="24"/>
      <c r="EN209" s="34"/>
      <c r="EO209" s="25"/>
      <c r="EP209" s="26"/>
      <c r="EQ209" s="16"/>
      <c r="ES209" s="6"/>
      <c r="ET209" s="23"/>
    </row>
    <row r="210" spans="1:150" x14ac:dyDescent="0.35">
      <c r="A210" s="14">
        <v>2020</v>
      </c>
      <c r="B210" s="107">
        <f t="shared" si="212"/>
        <v>2.77942</v>
      </c>
      <c r="C210" s="24">
        <f t="shared" si="194"/>
        <v>0.7769535094107477</v>
      </c>
      <c r="D210" s="34">
        <f t="shared" si="195"/>
        <v>1.4435375446729375</v>
      </c>
      <c r="E210" s="25">
        <f t="shared" si="196"/>
        <v>0.72421622257374996</v>
      </c>
      <c r="F210" s="26">
        <f t="shared" si="213"/>
        <v>2.4328005958521165E-2</v>
      </c>
      <c r="G210" s="120">
        <f t="shared" si="197"/>
        <v>0.71932132209918753</v>
      </c>
      <c r="I210" s="14">
        <v>2020</v>
      </c>
      <c r="J210" s="107">
        <f t="shared" si="214"/>
        <v>2.77942</v>
      </c>
      <c r="K210" s="24">
        <f t="shared" si="198"/>
        <v>0.75296425122822719</v>
      </c>
      <c r="L210" s="34">
        <f t="shared" si="199"/>
        <v>1.4455838126565284</v>
      </c>
      <c r="M210" s="25">
        <f t="shared" si="200"/>
        <v>0.72736432716388977</v>
      </c>
      <c r="N210" s="26">
        <f t="shared" si="201"/>
        <v>2.2290788333086786E-2</v>
      </c>
      <c r="O210" s="120">
        <f t="shared" si="202"/>
        <v>0.71821948549263859</v>
      </c>
      <c r="Q210" s="14">
        <v>2020</v>
      </c>
      <c r="R210" s="107">
        <f t="shared" si="215"/>
        <v>2.77942</v>
      </c>
      <c r="S210" s="24">
        <f t="shared" si="216"/>
        <v>0.83575879738336234</v>
      </c>
      <c r="T210" s="34">
        <f t="shared" si="217"/>
        <v>1.4424098542219073</v>
      </c>
      <c r="U210" s="25">
        <f t="shared" si="218"/>
        <v>0.72248131418754957</v>
      </c>
      <c r="V210" s="26">
        <f t="shared" si="219"/>
        <v>2.7448863335544891E-2</v>
      </c>
      <c r="W210" s="120">
        <f t="shared" si="209"/>
        <v>0.71992854003435769</v>
      </c>
      <c r="Y210" s="14">
        <v>2020</v>
      </c>
      <c r="Z210" s="107">
        <f t="shared" si="220"/>
        <v>2.77942</v>
      </c>
      <c r="AA210" s="24">
        <f t="shared" si="221"/>
        <v>0.83237333380950529</v>
      </c>
      <c r="AB210" s="34">
        <f t="shared" si="222"/>
        <v>1.4428176474011736</v>
      </c>
      <c r="AC210" s="25">
        <f t="shared" si="223"/>
        <v>0.72310868830949793</v>
      </c>
      <c r="AD210" s="26">
        <f t="shared" si="224"/>
        <v>5.349512582498038E-2</v>
      </c>
      <c r="AE210" s="120">
        <f t="shared" si="210"/>
        <v>0.71970895909167565</v>
      </c>
      <c r="AG210" s="14">
        <v>2020</v>
      </c>
      <c r="AH210" s="107">
        <f t="shared" si="225"/>
        <v>2.77942</v>
      </c>
      <c r="AI210" s="24">
        <f t="shared" si="226"/>
        <v>0.75322015126092401</v>
      </c>
      <c r="AJ210" s="34">
        <f t="shared" si="227"/>
        <v>1.4454989028242775</v>
      </c>
      <c r="AK210" s="25">
        <f t="shared" si="228"/>
        <v>0.72723369665273463</v>
      </c>
      <c r="AL210" s="26">
        <f t="shared" si="229"/>
        <v>1.1126634882546728E-2</v>
      </c>
      <c r="AM210" s="120">
        <f t="shared" si="211"/>
        <v>0.71826520617154288</v>
      </c>
      <c r="AP210" s="14">
        <v>2036</v>
      </c>
      <c r="AQ210" s="107">
        <f t="shared" si="236"/>
        <v>3.7124999999999999</v>
      </c>
      <c r="AR210" s="24">
        <f t="shared" si="237"/>
        <v>1.1011520149119112</v>
      </c>
      <c r="AS210" s="34">
        <f t="shared" si="238"/>
        <v>1.966451585291753</v>
      </c>
      <c r="AT210" s="25">
        <f t="shared" si="239"/>
        <v>1.0262716696796201</v>
      </c>
      <c r="AU210" s="26">
        <f t="shared" si="240"/>
        <v>3.2518019702423309E-2</v>
      </c>
      <c r="AV210" s="120">
        <f t="shared" si="230"/>
        <v>0.94017991561213288</v>
      </c>
      <c r="AX210" s="14"/>
      <c r="AZ210" s="14">
        <v>2036</v>
      </c>
      <c r="BA210" s="107">
        <f t="shared" si="241"/>
        <v>3.7124999999999999</v>
      </c>
      <c r="BB210" s="107">
        <f t="shared" si="206"/>
        <v>4.193663317083538</v>
      </c>
      <c r="BC210" s="24">
        <f t="shared" ref="BC210:BC273" si="257">BE209+((BB210-BE209)*BG$130)</f>
        <v>1.2765393340017823</v>
      </c>
      <c r="BD210" s="34">
        <f t="shared" ref="BD210:BD273" si="258">BE210+(BB210-BE210)*BG$133</f>
        <v>2.2510614230865533</v>
      </c>
      <c r="BE210" s="25">
        <f t="shared" ref="BE210:BE273" si="259">BC210-((BF210-BF209)*BG$132/BG$131)</f>
        <v>1.2050450186266382</v>
      </c>
      <c r="BF210" s="26">
        <f t="shared" ref="BF210:BF273" si="260">BF209+(BC210-BF209)*BH210*BG$129*BG$131/BG$132</f>
        <v>3.2029919473074056E-2</v>
      </c>
      <c r="BG210" s="16">
        <f t="shared" si="231"/>
        <v>1.0460164044599152</v>
      </c>
      <c r="BH210" s="67">
        <v>0.82</v>
      </c>
      <c r="BP210" s="107">
        <f t="shared" si="207"/>
        <v>4.2904063988312968</v>
      </c>
      <c r="BQ210" s="24">
        <f t="shared" si="193"/>
        <v>1.2813890178133382</v>
      </c>
      <c r="BR210" s="34">
        <f t="shared" ref="BR210:BR273" si="261">$BS210+($BP210-$BS210)*$BT$133</f>
        <v>2.2878893307512485</v>
      </c>
      <c r="BS210" s="25">
        <f t="shared" ref="BS210:BS273" si="262">$BQ210-(($BT210-$BT209)*$BT$132/$BT$131)</f>
        <v>1.2096109094773762</v>
      </c>
      <c r="BT210" s="26">
        <f t="shared" ref="BT210:BT273" si="263">$BT209+($BQ210-$BT209)*$BU210*$BT$129*$BT$131/$BT$132</f>
        <v>3.1939587988841056E-2</v>
      </c>
      <c r="BU210" s="67">
        <v>0.82</v>
      </c>
      <c r="CC210" s="107">
        <f t="shared" si="208"/>
        <v>4.1835361054555591</v>
      </c>
      <c r="CD210" s="24">
        <f t="shared" si="242"/>
        <v>1.2531288139325267</v>
      </c>
      <c r="CE210" s="34">
        <f t="shared" ref="CE210:CE273" si="264">$CF210+($CC210-$CF210)*$CH$133</f>
        <v>2.2331626104227573</v>
      </c>
      <c r="CF210" s="25">
        <f t="shared" ref="CF210:CF273" si="265">$CD210-(($CG210-$CG209)*$CH$132/$CH$131)</f>
        <v>1.1829614977127871</v>
      </c>
      <c r="CG210" s="26">
        <f t="shared" ref="CG210:CG273" si="266">$CG209+($CD210-$CG209)*$CH210*$CH$129*$CH$131/$CH$132</f>
        <v>3.1718619716751245E-2</v>
      </c>
      <c r="CH210" s="67">
        <v>0.82</v>
      </c>
      <c r="CY210" s="67"/>
      <c r="DA210" s="14">
        <v>2036</v>
      </c>
      <c r="DB210" s="107">
        <f t="shared" si="243"/>
        <v>5.7125000000000004</v>
      </c>
      <c r="DC210" s="24">
        <f t="shared" si="244"/>
        <v>0.94855141303231028</v>
      </c>
      <c r="DD210" s="34">
        <f t="shared" si="245"/>
        <v>1.8743999984863624</v>
      </c>
      <c r="DE210" s="25">
        <f t="shared" si="246"/>
        <v>0.8846538438251732</v>
      </c>
      <c r="DF210" s="26">
        <f t="shared" si="247"/>
        <v>3.6655047515133064E-2</v>
      </c>
      <c r="DG210" s="120">
        <f t="shared" si="232"/>
        <v>0.9897461546611892</v>
      </c>
      <c r="DK210" s="14">
        <v>2036</v>
      </c>
      <c r="DL210" s="107">
        <f t="shared" si="205"/>
        <v>6.0787845522320838</v>
      </c>
      <c r="DM210" s="24">
        <f t="shared" si="248"/>
        <v>1.0520589557667557</v>
      </c>
      <c r="DN210" s="34">
        <f t="shared" si="249"/>
        <v>2.1994657980682404</v>
      </c>
      <c r="DO210" s="25">
        <f t="shared" si="250"/>
        <v>0.9936787765954016</v>
      </c>
      <c r="DP210" s="26">
        <f t="shared" si="251"/>
        <v>3.5828753136092857E-2</v>
      </c>
      <c r="DQ210" s="110">
        <f t="shared" si="233"/>
        <v>1.2057870214728388</v>
      </c>
      <c r="DR210" s="67">
        <v>0.82</v>
      </c>
      <c r="DT210" s="14">
        <v>2036</v>
      </c>
      <c r="DU210" s="107">
        <f t="shared" si="252"/>
        <v>3.7124999999999999</v>
      </c>
      <c r="DV210" s="24">
        <f t="shared" si="253"/>
        <v>1.105500096200462</v>
      </c>
      <c r="DW210" s="34">
        <f t="shared" si="254"/>
        <v>1.9704900746747787</v>
      </c>
      <c r="DX210" s="25">
        <f t="shared" si="255"/>
        <v>1.0324847302688904</v>
      </c>
      <c r="DY210" s="26">
        <f t="shared" si="256"/>
        <v>6.4570950797847429E-2</v>
      </c>
      <c r="DZ210" s="110">
        <f t="shared" si="234"/>
        <v>0.93800534440588823</v>
      </c>
      <c r="EC210" s="14">
        <v>2036</v>
      </c>
      <c r="ED210" s="107">
        <f>EI$128*(EC210-EC$144)</f>
        <v>3.7124999999999999</v>
      </c>
      <c r="EE210" s="24">
        <f>EG209+((ED210-EG209)*EI$130)</f>
        <v>1.1684687933437672</v>
      </c>
      <c r="EF210" s="34">
        <f>EG210+(ED210-EG210)*EI$133</f>
        <v>2.017528094416325</v>
      </c>
      <c r="EG210" s="25">
        <f>EE210-((EH210-EH209)*EI$132/EI$131)</f>
        <v>1.1048509144866543</v>
      </c>
      <c r="EH210" s="26">
        <f>EH209+(EE210-EH209)*EJ210*EI$129*EI$131/EI$132</f>
        <v>6.201449179865462E-2</v>
      </c>
      <c r="EI210" s="110">
        <f t="shared" si="235"/>
        <v>0.91267717992967068</v>
      </c>
      <c r="EJ210" s="67">
        <v>0.82</v>
      </c>
      <c r="EK210" s="14"/>
      <c r="EL210" s="23"/>
      <c r="EM210" s="24"/>
      <c r="EN210" s="34"/>
      <c r="EO210" s="25"/>
      <c r="EP210" s="26"/>
      <c r="EQ210" s="16"/>
      <c r="ES210" s="14"/>
      <c r="ET210" s="23"/>
    </row>
    <row r="211" spans="1:150" x14ac:dyDescent="0.35">
      <c r="A211" s="6">
        <v>2021</v>
      </c>
      <c r="B211" s="107">
        <f t="shared" si="212"/>
        <v>2.8191259999999998</v>
      </c>
      <c r="C211" s="24">
        <f t="shared" si="194"/>
        <v>0.78994401684049853</v>
      </c>
      <c r="D211" s="34">
        <f t="shared" si="195"/>
        <v>1.4653221824511939</v>
      </c>
      <c r="E211" s="25">
        <f t="shared" si="196"/>
        <v>0.73635089607876014</v>
      </c>
      <c r="F211" s="26">
        <f t="shared" si="213"/>
        <v>2.5104717853618824E-2</v>
      </c>
      <c r="G211" s="120">
        <f t="shared" si="197"/>
        <v>0.7289712863724338</v>
      </c>
      <c r="I211" s="6">
        <v>2021</v>
      </c>
      <c r="J211" s="107">
        <f t="shared" si="214"/>
        <v>2.8191259999999998</v>
      </c>
      <c r="K211" s="24">
        <f t="shared" si="198"/>
        <v>0.76716427651294239</v>
      </c>
      <c r="L211" s="34">
        <f t="shared" si="199"/>
        <v>1.4684050078773208</v>
      </c>
      <c r="M211" s="25">
        <f t="shared" si="200"/>
        <v>0.74109370442664746</v>
      </c>
      <c r="N211" s="26">
        <f t="shared" si="201"/>
        <v>2.3057569865036636E-2</v>
      </c>
      <c r="O211" s="120">
        <f t="shared" si="202"/>
        <v>0.7273113034506733</v>
      </c>
      <c r="Q211" s="6">
        <v>2021</v>
      </c>
      <c r="R211" s="107">
        <f t="shared" si="215"/>
        <v>2.8191259999999998</v>
      </c>
      <c r="S211" s="24">
        <f t="shared" si="216"/>
        <v>0.8487412571671753</v>
      </c>
      <c r="T211" s="34">
        <f t="shared" si="217"/>
        <v>1.4636383093199856</v>
      </c>
      <c r="U211" s="25">
        <f t="shared" si="218"/>
        <v>0.73376032203074726</v>
      </c>
      <c r="V211" s="26">
        <f t="shared" si="219"/>
        <v>2.8276064307749409E-2</v>
      </c>
      <c r="W211" s="120">
        <f t="shared" si="209"/>
        <v>0.72987798728923836</v>
      </c>
      <c r="Y211" s="6">
        <v>2021</v>
      </c>
      <c r="Z211" s="107">
        <f t="shared" si="220"/>
        <v>2.8191259999999998</v>
      </c>
      <c r="AA211" s="24">
        <f t="shared" si="221"/>
        <v>0.84557897983157393</v>
      </c>
      <c r="AB211" s="34">
        <f t="shared" si="222"/>
        <v>1.4642408061759227</v>
      </c>
      <c r="AC211" s="25">
        <f t="shared" si="223"/>
        <v>0.73468724027065058</v>
      </c>
      <c r="AD211" s="26">
        <f t="shared" si="224"/>
        <v>5.5102252485283616E-2</v>
      </c>
      <c r="AE211" s="120">
        <f t="shared" si="210"/>
        <v>0.72955356590527209</v>
      </c>
      <c r="AG211" s="6">
        <v>2021</v>
      </c>
      <c r="AH211" s="107">
        <f t="shared" si="225"/>
        <v>2.8191259999999998</v>
      </c>
      <c r="AI211" s="24">
        <f t="shared" si="226"/>
        <v>0.76732272075408159</v>
      </c>
      <c r="AJ211" s="34">
        <f t="shared" si="227"/>
        <v>1.4682504075365754</v>
      </c>
      <c r="AK211" s="25">
        <f t="shared" si="228"/>
        <v>0.74085585774857787</v>
      </c>
      <c r="AL211" s="26">
        <f t="shared" si="229"/>
        <v>1.1510212607264174E-2</v>
      </c>
      <c r="AM211" s="120">
        <f t="shared" si="211"/>
        <v>0.72739454978799756</v>
      </c>
      <c r="AP211" s="6">
        <v>2037</v>
      </c>
      <c r="AQ211" s="107">
        <f t="shared" si="236"/>
        <v>3.7687500000000003</v>
      </c>
      <c r="AR211" s="24">
        <f t="shared" si="237"/>
        <v>1.120722623375854</v>
      </c>
      <c r="AS211" s="34">
        <f t="shared" si="238"/>
        <v>1.9980188957271641</v>
      </c>
      <c r="AT211" s="25">
        <f t="shared" si="239"/>
        <v>1.0445483011187138</v>
      </c>
      <c r="AU211" s="26">
        <f t="shared" si="240"/>
        <v>3.3621995387309402E-2</v>
      </c>
      <c r="AV211" s="120">
        <f t="shared" si="230"/>
        <v>0.95347059460845029</v>
      </c>
      <c r="AX211" s="6"/>
      <c r="AZ211" s="6">
        <v>2037</v>
      </c>
      <c r="BA211" s="107">
        <f t="shared" si="241"/>
        <v>3.7687500000000003</v>
      </c>
      <c r="BB211" s="107">
        <f t="shared" si="206"/>
        <v>4.2662136000942894</v>
      </c>
      <c r="BC211" s="24">
        <f t="shared" si="257"/>
        <v>1.310471664572384</v>
      </c>
      <c r="BD211" s="34">
        <f t="shared" si="258"/>
        <v>2.2978643714894158</v>
      </c>
      <c r="BE211" s="25">
        <f t="shared" si="259"/>
        <v>1.2379840176252528</v>
      </c>
      <c r="BF211" s="26">
        <f t="shared" si="260"/>
        <v>3.3080465081003492E-2</v>
      </c>
      <c r="BG211" s="16">
        <f t="shared" si="231"/>
        <v>1.059880353864163</v>
      </c>
      <c r="BH211" s="67">
        <v>0.81</v>
      </c>
      <c r="BP211" s="107">
        <f t="shared" si="207"/>
        <v>4.3810725765559022</v>
      </c>
      <c r="BQ211" s="24">
        <f t="shared" ref="BQ211:BQ274" si="267">$BS210+(($BP211-$BS210)*$BT$130)</f>
        <v>1.3188360492915605</v>
      </c>
      <c r="BR211" s="34">
        <f t="shared" si="261"/>
        <v>2.343190264752768</v>
      </c>
      <c r="BS211" s="25">
        <f t="shared" si="262"/>
        <v>1.2458690199356963</v>
      </c>
      <c r="BT211" s="26">
        <f t="shared" si="263"/>
        <v>3.299708116791155E-2</v>
      </c>
      <c r="BU211" s="67">
        <v>0.81</v>
      </c>
      <c r="CC211" s="107">
        <f t="shared" si="208"/>
        <v>4.275859572598427</v>
      </c>
      <c r="CD211" s="24">
        <f t="shared" si="242"/>
        <v>1.2894809074118485</v>
      </c>
      <c r="CE211" s="34">
        <f t="shared" si="264"/>
        <v>2.2883586111141478</v>
      </c>
      <c r="CF211" s="25">
        <f t="shared" si="265"/>
        <v>1.2181657856995363</v>
      </c>
      <c r="CG211" s="26">
        <f t="shared" si="266"/>
        <v>3.2752172205335481E-2</v>
      </c>
      <c r="CH211" s="67">
        <v>0.81</v>
      </c>
      <c r="CY211" s="67"/>
      <c r="DA211" s="6">
        <v>2037</v>
      </c>
      <c r="DB211" s="107">
        <f t="shared" si="243"/>
        <v>5.7687500000000007</v>
      </c>
      <c r="DC211" s="24">
        <f t="shared" si="244"/>
        <v>0.95950261741855247</v>
      </c>
      <c r="DD211" s="34">
        <f t="shared" si="245"/>
        <v>1.9007496368914536</v>
      </c>
      <c r="DE211" s="25">
        <f t="shared" si="246"/>
        <v>0.89490328752531301</v>
      </c>
      <c r="DF211" s="26">
        <f t="shared" si="247"/>
        <v>3.7591269687498853E-2</v>
      </c>
      <c r="DG211" s="120">
        <f t="shared" si="232"/>
        <v>1.0058463493661405</v>
      </c>
      <c r="DK211" s="6">
        <v>2037</v>
      </c>
      <c r="DL211" s="107">
        <f t="shared" si="205"/>
        <v>6.1480816484172447</v>
      </c>
      <c r="DM211" s="24">
        <f t="shared" si="248"/>
        <v>1.0726700006060714</v>
      </c>
      <c r="DN211" s="34">
        <f t="shared" si="249"/>
        <v>2.2438512931644761</v>
      </c>
      <c r="DO211" s="25">
        <f t="shared" si="250"/>
        <v>1.0138811018745235</v>
      </c>
      <c r="DP211" s="26">
        <f t="shared" si="251"/>
        <v>3.6680766161187754E-2</v>
      </c>
      <c r="DQ211" s="110">
        <f t="shared" si="233"/>
        <v>1.2299701912899526</v>
      </c>
      <c r="DR211" s="67">
        <v>0.81</v>
      </c>
      <c r="DT211" s="6">
        <v>2037</v>
      </c>
      <c r="DU211" s="107">
        <f t="shared" si="252"/>
        <v>3.7687500000000003</v>
      </c>
      <c r="DV211" s="24">
        <f t="shared" si="253"/>
        <v>1.1254903867870509</v>
      </c>
      <c r="DW211" s="34">
        <f t="shared" si="254"/>
        <v>2.0023594170740742</v>
      </c>
      <c r="DX211" s="25">
        <f t="shared" si="255"/>
        <v>1.0512260262678064</v>
      </c>
      <c r="DY211" s="26">
        <f t="shared" si="256"/>
        <v>6.6755196695472266E-2</v>
      </c>
      <c r="DZ211" s="110">
        <f t="shared" si="234"/>
        <v>0.9511333908062678</v>
      </c>
      <c r="EC211" s="6">
        <v>2037</v>
      </c>
      <c r="ED211" s="107">
        <f>EI$128*(EC211-EC$144)</f>
        <v>3.7687500000000003</v>
      </c>
      <c r="EE211" s="24">
        <f>EG210+((ED211-EG210)*EI$130)</f>
        <v>1.195396844403253</v>
      </c>
      <c r="EF211" s="34">
        <f>EG211+(ED211-EG211)*EI$133</f>
        <v>2.054299642256872</v>
      </c>
      <c r="EG211" s="25">
        <f>EE211-((EH211-EH210)*EI$132/EI$131)</f>
        <v>1.1311340650105723</v>
      </c>
      <c r="EH211" s="26">
        <f>EH210+(EE211-EH210)*EJ211*EI$129*EI$131/EI$132</f>
        <v>6.3904573545498167E-2</v>
      </c>
      <c r="EI211" s="110">
        <f t="shared" si="235"/>
        <v>0.92316557724629966</v>
      </c>
      <c r="EJ211" s="67">
        <v>0.81</v>
      </c>
      <c r="EK211" s="6"/>
      <c r="EL211" s="23"/>
      <c r="EM211" s="24"/>
      <c r="EN211" s="34"/>
      <c r="EO211" s="25"/>
      <c r="EP211" s="26"/>
      <c r="EQ211" s="16"/>
      <c r="ES211" s="6"/>
      <c r="ET211" s="23"/>
    </row>
    <row r="212" spans="1:150" x14ac:dyDescent="0.35">
      <c r="A212" s="14">
        <v>2022</v>
      </c>
      <c r="B212" s="107">
        <f t="shared" si="212"/>
        <v>2.858832</v>
      </c>
      <c r="C212" s="24">
        <f t="shared" si="194"/>
        <v>0.80294374071428909</v>
      </c>
      <c r="D212" s="34">
        <f t="shared" si="195"/>
        <v>1.4871129559241272</v>
      </c>
      <c r="E212" s="25">
        <f t="shared" si="196"/>
        <v>0.7484950091140421</v>
      </c>
      <c r="F212" s="26">
        <f t="shared" si="213"/>
        <v>2.5893829905796317E-2</v>
      </c>
      <c r="G212" s="120">
        <f t="shared" si="197"/>
        <v>0.73861794681008508</v>
      </c>
      <c r="I212" s="14">
        <v>2022</v>
      </c>
      <c r="J212" s="107">
        <f t="shared" si="214"/>
        <v>2.858832</v>
      </c>
      <c r="K212" s="24">
        <f t="shared" si="198"/>
        <v>0.7813879109765216</v>
      </c>
      <c r="L212" s="34">
        <f t="shared" si="199"/>
        <v>1.4912413268744529</v>
      </c>
      <c r="M212" s="25">
        <f t="shared" si="200"/>
        <v>0.7548463490376196</v>
      </c>
      <c r="N212" s="26">
        <f t="shared" si="201"/>
        <v>2.3838204039710223E-2</v>
      </c>
      <c r="O212" s="120">
        <f t="shared" si="202"/>
        <v>0.73639497783683328</v>
      </c>
      <c r="Q212" s="14">
        <v>2022</v>
      </c>
      <c r="R212" s="107">
        <f t="shared" si="215"/>
        <v>2.858832</v>
      </c>
      <c r="S212" s="24">
        <f t="shared" si="216"/>
        <v>0.86173213847805563</v>
      </c>
      <c r="T212" s="34">
        <f t="shared" si="217"/>
        <v>1.4848725872612385</v>
      </c>
      <c r="U212" s="25">
        <f t="shared" si="218"/>
        <v>0.74504828809421297</v>
      </c>
      <c r="V212" s="26">
        <f t="shared" si="219"/>
        <v>2.9115516468784249E-2</v>
      </c>
      <c r="W212" s="120">
        <f t="shared" si="209"/>
        <v>0.73982429916702552</v>
      </c>
      <c r="Y212" s="14">
        <v>2022</v>
      </c>
      <c r="Z212" s="107">
        <f t="shared" si="220"/>
        <v>2.858832</v>
      </c>
      <c r="AA212" s="24">
        <f t="shared" si="221"/>
        <v>0.85880101858163649</v>
      </c>
      <c r="AB212" s="34">
        <f t="shared" si="222"/>
        <v>1.4856752743632957</v>
      </c>
      <c r="AC212" s="25">
        <f t="shared" si="223"/>
        <v>0.74628319132814724</v>
      </c>
      <c r="AD212" s="26">
        <f t="shared" si="224"/>
        <v>5.673294563388491E-2</v>
      </c>
      <c r="AE212" s="120">
        <f t="shared" si="210"/>
        <v>0.73939208303514847</v>
      </c>
      <c r="AG212" s="14">
        <v>2022</v>
      </c>
      <c r="AH212" s="107">
        <f t="shared" si="225"/>
        <v>2.858832</v>
      </c>
      <c r="AI212" s="24">
        <f t="shared" si="226"/>
        <v>0.78144475253868417</v>
      </c>
      <c r="AJ212" s="34">
        <f t="shared" si="227"/>
        <v>1.4910142783667049</v>
      </c>
      <c r="AK212" s="25">
        <f t="shared" si="228"/>
        <v>0.7544970436410845</v>
      </c>
      <c r="AL212" s="26">
        <f t="shared" si="229"/>
        <v>1.1900759113026488E-2</v>
      </c>
      <c r="AM212" s="120">
        <f t="shared" si="211"/>
        <v>0.73651723472562036</v>
      </c>
      <c r="AP212" s="14">
        <v>2038</v>
      </c>
      <c r="AQ212" s="107">
        <f t="shared" si="236"/>
        <v>3.8250000000000002</v>
      </c>
      <c r="AR212" s="24">
        <f t="shared" si="237"/>
        <v>1.1403070576281853</v>
      </c>
      <c r="AS212" s="34">
        <f t="shared" si="238"/>
        <v>2.0295954171263606</v>
      </c>
      <c r="AT212" s="25">
        <f t="shared" si="239"/>
        <v>1.062839103271324</v>
      </c>
      <c r="AU212" s="26">
        <f t="shared" si="240"/>
        <v>3.4744719363495796E-2</v>
      </c>
      <c r="AV212" s="120">
        <f t="shared" si="230"/>
        <v>0.96675631385503658</v>
      </c>
      <c r="AX212" s="14"/>
      <c r="AZ212" s="14">
        <v>2038</v>
      </c>
      <c r="BA212" s="107">
        <f t="shared" si="241"/>
        <v>3.8250000000000002</v>
      </c>
      <c r="BB212" s="107">
        <f t="shared" si="206"/>
        <v>4.3384297838342576</v>
      </c>
      <c r="BC212" s="24">
        <f t="shared" si="257"/>
        <v>1.3447633698134909</v>
      </c>
      <c r="BD212" s="34">
        <f t="shared" si="258"/>
        <v>2.3448013569884965</v>
      </c>
      <c r="BE212" s="25">
        <f t="shared" si="259"/>
        <v>1.2713091271484716</v>
      </c>
      <c r="BF212" s="26">
        <f t="shared" si="260"/>
        <v>3.4145019322525512E-2</v>
      </c>
      <c r="BG212" s="16">
        <f t="shared" si="231"/>
        <v>1.0734922298400249</v>
      </c>
      <c r="BH212" s="67">
        <v>0.8</v>
      </c>
      <c r="BP212" s="107">
        <f t="shared" si="207"/>
        <v>4.4719341198982381</v>
      </c>
      <c r="BQ212" s="24">
        <f t="shared" si="267"/>
        <v>1.3569747019784062</v>
      </c>
      <c r="BR212" s="34">
        <f t="shared" si="261"/>
        <v>2.3990177128528449</v>
      </c>
      <c r="BS212" s="25">
        <f t="shared" si="262"/>
        <v>1.2828319552130185</v>
      </c>
      <c r="BT212" s="26">
        <f t="shared" si="263"/>
        <v>3.4071613729728764E-2</v>
      </c>
      <c r="BU212" s="67">
        <v>0.8</v>
      </c>
      <c r="CC212" s="107">
        <f t="shared" si="208"/>
        <v>4.3690740749845132</v>
      </c>
      <c r="CD212" s="24">
        <f t="shared" si="242"/>
        <v>1.3266830671825109</v>
      </c>
      <c r="CE212" s="34">
        <f t="shared" si="264"/>
        <v>2.3444208353360425</v>
      </c>
      <c r="CF212" s="25">
        <f t="shared" si="265"/>
        <v>1.2542229370637894</v>
      </c>
      <c r="CG212" s="26">
        <f t="shared" si="266"/>
        <v>3.3802319018650287E-2</v>
      </c>
      <c r="CH212" s="67">
        <v>0.8</v>
      </c>
      <c r="CY212" s="67"/>
      <c r="DA212" s="14">
        <v>2038</v>
      </c>
      <c r="DB212" s="107">
        <f t="shared" si="243"/>
        <v>5.8250000000000002</v>
      </c>
      <c r="DC212" s="24">
        <f t="shared" si="244"/>
        <v>0.97045701964398756</v>
      </c>
      <c r="DD212" s="34">
        <f t="shared" si="245"/>
        <v>1.9271016711455717</v>
      </c>
      <c r="DE212" s="25">
        <f t="shared" si="246"/>
        <v>0.90515641714703343</v>
      </c>
      <c r="DF212" s="26">
        <f t="shared" si="247"/>
        <v>3.8537655230932971E-2</v>
      </c>
      <c r="DG212" s="120">
        <f t="shared" si="232"/>
        <v>1.0219452539985383</v>
      </c>
      <c r="DK212" s="14">
        <v>2038</v>
      </c>
      <c r="DL212" s="107">
        <f t="shared" si="205"/>
        <v>6.2171627708971284</v>
      </c>
      <c r="DM212" s="24">
        <f t="shared" si="248"/>
        <v>1.0936213934522949</v>
      </c>
      <c r="DN212" s="34">
        <f t="shared" si="249"/>
        <v>2.28838823672459</v>
      </c>
      <c r="DO212" s="25">
        <f t="shared" si="250"/>
        <v>1.034432718323993</v>
      </c>
      <c r="DP212" s="26">
        <f t="shared" si="251"/>
        <v>3.7538573047105173E-2</v>
      </c>
      <c r="DQ212" s="110">
        <f t="shared" si="233"/>
        <v>1.253955518400597</v>
      </c>
      <c r="DR212" s="67">
        <v>0.8</v>
      </c>
      <c r="DT212" s="14">
        <v>2038</v>
      </c>
      <c r="DU212" s="107">
        <f t="shared" si="252"/>
        <v>3.8250000000000002</v>
      </c>
      <c r="DV212" s="24">
        <f t="shared" si="253"/>
        <v>1.1455066036349637</v>
      </c>
      <c r="DW212" s="34">
        <f t="shared" si="254"/>
        <v>2.0342461033469794</v>
      </c>
      <c r="DX212" s="25">
        <f t="shared" si="255"/>
        <v>1.0699940051491992</v>
      </c>
      <c r="DY212" s="26">
        <f t="shared" si="256"/>
        <v>6.8976155474465339E-2</v>
      </c>
      <c r="DZ212" s="110">
        <f t="shared" si="234"/>
        <v>0.96425209819778024</v>
      </c>
      <c r="EC212" s="14">
        <v>2038</v>
      </c>
      <c r="ED212" s="107">
        <f>EI$128*(EC212-EC$144)</f>
        <v>3.8250000000000002</v>
      </c>
      <c r="EE212" s="24">
        <f>EG211+((ED212-EG211)*EI$130)</f>
        <v>1.2226985681408631</v>
      </c>
      <c r="EF212" s="34">
        <f>EG212+(ED212-EG212)*EI$133</f>
        <v>2.0913239678882896</v>
      </c>
      <c r="EG212" s="25">
        <f>EE212-((EH212-EH211)*EI$132/EI$131)</f>
        <v>1.1578061044435224</v>
      </c>
      <c r="EH212" s="26">
        <f>EH211+(EE212-EH211)*EJ212*EI$129*EI$131/EI$132</f>
        <v>6.5813175418949363E-2</v>
      </c>
      <c r="EI212" s="110">
        <f t="shared" si="235"/>
        <v>0.93351786344476717</v>
      </c>
      <c r="EJ212" s="67">
        <v>0.8</v>
      </c>
      <c r="EK212" s="14"/>
      <c r="EL212" s="23"/>
      <c r="EM212" s="24"/>
      <c r="EN212" s="34"/>
      <c r="EO212" s="25"/>
      <c r="EP212" s="26"/>
      <c r="EQ212" s="16"/>
      <c r="ES212" s="14"/>
      <c r="ET212" s="23"/>
    </row>
    <row r="213" spans="1:150" x14ac:dyDescent="0.35">
      <c r="A213" s="6">
        <v>2023</v>
      </c>
      <c r="B213" s="107">
        <f t="shared" si="212"/>
        <v>2.8985379999999998</v>
      </c>
      <c r="C213" s="24">
        <f t="shared" si="194"/>
        <v>0.81595260795308899</v>
      </c>
      <c r="D213" s="34">
        <f t="shared" si="195"/>
        <v>1.508909820768356</v>
      </c>
      <c r="E213" s="25">
        <f t="shared" si="196"/>
        <v>0.76064849348977859</v>
      </c>
      <c r="F213" s="26">
        <f t="shared" si="213"/>
        <v>2.6695338811061686E-2</v>
      </c>
      <c r="G213" s="120">
        <f t="shared" si="197"/>
        <v>0.74826132727857742</v>
      </c>
      <c r="I213" s="6">
        <v>2023</v>
      </c>
      <c r="J213" s="107">
        <f t="shared" si="214"/>
        <v>2.8985379999999998</v>
      </c>
      <c r="K213" s="24">
        <f t="shared" si="198"/>
        <v>0.79563437008048077</v>
      </c>
      <c r="L213" s="34">
        <f t="shared" si="199"/>
        <v>1.5140922777748849</v>
      </c>
      <c r="M213" s="25">
        <f t="shared" si="200"/>
        <v>0.76862150426905385</v>
      </c>
      <c r="N213" s="26">
        <f t="shared" si="201"/>
        <v>2.4632700092987486E-2</v>
      </c>
      <c r="O213" s="120">
        <f t="shared" si="202"/>
        <v>0.74547077350583102</v>
      </c>
      <c r="Q213" s="6">
        <v>2023</v>
      </c>
      <c r="R213" s="107">
        <f t="shared" si="215"/>
        <v>2.8985379999999998</v>
      </c>
      <c r="S213" s="24">
        <f t="shared" si="216"/>
        <v>0.87473143854517943</v>
      </c>
      <c r="T213" s="34">
        <f t="shared" si="217"/>
        <v>1.5061126861454146</v>
      </c>
      <c r="U213" s="25">
        <f t="shared" si="218"/>
        <v>0.75634520945448402</v>
      </c>
      <c r="V213" s="26">
        <f t="shared" si="219"/>
        <v>2.9967215958645366E-2</v>
      </c>
      <c r="W213" s="120">
        <f t="shared" si="209"/>
        <v>0.74976747669093058</v>
      </c>
      <c r="Y213" s="6">
        <v>2023</v>
      </c>
      <c r="Z213" s="107">
        <f t="shared" si="220"/>
        <v>2.8985379999999998</v>
      </c>
      <c r="AA213" s="24">
        <f t="shared" si="221"/>
        <v>0.87203943979884357</v>
      </c>
      <c r="AB213" s="34">
        <f t="shared" si="222"/>
        <v>1.507121044900237</v>
      </c>
      <c r="AC213" s="25">
        <f t="shared" si="223"/>
        <v>0.75789653061574946</v>
      </c>
      <c r="AD213" s="26">
        <f t="shared" si="224"/>
        <v>5.8387190694509462E-2</v>
      </c>
      <c r="AE213" s="120">
        <f t="shared" si="210"/>
        <v>0.74922451428448755</v>
      </c>
      <c r="AG213" s="6">
        <v>2023</v>
      </c>
      <c r="AH213" s="107">
        <f t="shared" si="225"/>
        <v>2.8985379999999998</v>
      </c>
      <c r="AI213" s="24">
        <f t="shared" si="226"/>
        <v>0.7955854445287468</v>
      </c>
      <c r="AJ213" s="34">
        <f t="shared" si="227"/>
        <v>1.5137900123504777</v>
      </c>
      <c r="AK213" s="25">
        <f t="shared" si="228"/>
        <v>0.76815648053919661</v>
      </c>
      <c r="AL213" s="26">
        <f t="shared" si="229"/>
        <v>1.2298280330266345E-2</v>
      </c>
      <c r="AM213" s="120">
        <f t="shared" si="211"/>
        <v>0.74563353181128111</v>
      </c>
      <c r="AP213" s="6">
        <v>2039</v>
      </c>
      <c r="AQ213" s="107">
        <f t="shared" si="236"/>
        <v>3.8812500000000001</v>
      </c>
      <c r="AR213" s="24">
        <f t="shared" si="237"/>
        <v>1.1599051745546596</v>
      </c>
      <c r="AS213" s="34">
        <f t="shared" si="238"/>
        <v>2.0611810627493306</v>
      </c>
      <c r="AT213" s="25">
        <f t="shared" si="239"/>
        <v>1.0811439426912781</v>
      </c>
      <c r="AU213" s="26">
        <f t="shared" si="240"/>
        <v>3.5886186491950599E-2</v>
      </c>
      <c r="AV213" s="120">
        <f t="shared" si="230"/>
        <v>0.98003712005805244</v>
      </c>
      <c r="AX213" s="6"/>
      <c r="AZ213" s="6">
        <v>2039</v>
      </c>
      <c r="BA213" s="107">
        <f t="shared" si="241"/>
        <v>3.8812500000000001</v>
      </c>
      <c r="BB213" s="107">
        <f t="shared" si="206"/>
        <v>4.4103430415290577</v>
      </c>
      <c r="BC213" s="24">
        <f t="shared" si="257"/>
        <v>1.3794174551597389</v>
      </c>
      <c r="BD213" s="34">
        <f t="shared" si="258"/>
        <v>2.391885592682832</v>
      </c>
      <c r="BE213" s="25">
        <f t="shared" si="259"/>
        <v>1.3050238894579409</v>
      </c>
      <c r="BF213" s="26">
        <f t="shared" si="260"/>
        <v>3.5223186941392148E-2</v>
      </c>
      <c r="BG213" s="16">
        <f t="shared" si="231"/>
        <v>1.0868617032248911</v>
      </c>
      <c r="BH213" s="67">
        <v>0.79</v>
      </c>
      <c r="BP213" s="107">
        <f t="shared" si="207"/>
        <v>4.5629981735200378</v>
      </c>
      <c r="BQ213" s="24">
        <f t="shared" si="267"/>
        <v>1.3958008797715122</v>
      </c>
      <c r="BR213" s="34">
        <f t="shared" si="261"/>
        <v>2.455372574115624</v>
      </c>
      <c r="BS213" s="25">
        <f t="shared" si="262"/>
        <v>1.3204972513594018</v>
      </c>
      <c r="BT213" s="26">
        <f t="shared" si="263"/>
        <v>3.5162970663237612E-2</v>
      </c>
      <c r="BU213" s="67">
        <v>0.79</v>
      </c>
      <c r="CC213" s="107">
        <f t="shared" si="208"/>
        <v>4.4631840839169792</v>
      </c>
      <c r="CD213" s="24">
        <f t="shared" si="242"/>
        <v>1.3647395589614133</v>
      </c>
      <c r="CE213" s="34">
        <f t="shared" si="264"/>
        <v>2.4013546036061184</v>
      </c>
      <c r="CF213" s="25">
        <f t="shared" si="265"/>
        <v>1.2911387295925782</v>
      </c>
      <c r="CG213" s="26">
        <f t="shared" si="266"/>
        <v>3.4868997705155141E-2</v>
      </c>
      <c r="CH213" s="67">
        <v>0.79</v>
      </c>
      <c r="CY213" s="67"/>
      <c r="DA213" s="6">
        <v>2039</v>
      </c>
      <c r="DB213" s="107">
        <f t="shared" si="243"/>
        <v>5.8812499999999996</v>
      </c>
      <c r="DC213" s="24">
        <f t="shared" si="244"/>
        <v>0.9814150513042551</v>
      </c>
      <c r="DD213" s="34">
        <f t="shared" si="245"/>
        <v>1.9534563618264298</v>
      </c>
      <c r="DE213" s="25">
        <f t="shared" si="246"/>
        <v>0.91541363357912275</v>
      </c>
      <c r="DF213" s="26">
        <f t="shared" si="247"/>
        <v>3.9494197516804455E-2</v>
      </c>
      <c r="DG213" s="120">
        <f t="shared" si="232"/>
        <v>1.038042728247307</v>
      </c>
      <c r="DK213" s="6">
        <v>2039</v>
      </c>
      <c r="DL213" s="107">
        <f t="shared" si="205"/>
        <v>6.286048630108791</v>
      </c>
      <c r="DM213" s="24">
        <f t="shared" si="248"/>
        <v>1.114913732172095</v>
      </c>
      <c r="DN213" s="34">
        <f t="shared" si="249"/>
        <v>2.3330846963551908</v>
      </c>
      <c r="DO213" s="25">
        <f t="shared" si="250"/>
        <v>1.0553348858724829</v>
      </c>
      <c r="DP213" s="26">
        <f t="shared" si="251"/>
        <v>3.8402034587679261E-2</v>
      </c>
      <c r="DQ213" s="110">
        <f t="shared" si="233"/>
        <v>1.2777498104827079</v>
      </c>
      <c r="DR213" s="67">
        <v>0.79</v>
      </c>
      <c r="DT213" s="6">
        <v>2039</v>
      </c>
      <c r="DU213" s="107">
        <f t="shared" si="252"/>
        <v>3.8812500000000001</v>
      </c>
      <c r="DV213" s="24">
        <f t="shared" si="253"/>
        <v>1.1655485964141779</v>
      </c>
      <c r="DW213" s="34">
        <f t="shared" si="254"/>
        <v>2.0661500416064587</v>
      </c>
      <c r="DX213" s="25">
        <f t="shared" si="255"/>
        <v>1.0887885255483978</v>
      </c>
      <c r="DY213" s="26">
        <f t="shared" si="256"/>
        <v>7.1233804617576515E-2</v>
      </c>
      <c r="DZ213" s="110">
        <f t="shared" si="234"/>
        <v>0.97736151605806088</v>
      </c>
      <c r="EC213" s="6">
        <v>2039</v>
      </c>
      <c r="ED213" s="107">
        <f>EI$128*(EC213-EC$144)</f>
        <v>3.8812500000000001</v>
      </c>
      <c r="EE213" s="24">
        <f>EG212+((ED213-EG212)*EI$130)</f>
        <v>1.2503759624534871</v>
      </c>
      <c r="EF213" s="34">
        <f>EG213+(ED213-EG213)*EI$133</f>
        <v>2.1286027662148101</v>
      </c>
      <c r="EG213" s="25">
        <f>EE213-((EH213-EH212)*EI$132/EI$131)</f>
        <v>1.1848696403304773</v>
      </c>
      <c r="EH213" s="26">
        <f>EH212+(EE213-EH212)*EJ213*EI$129*EI$131/EI$132</f>
        <v>6.7739831951979065E-2</v>
      </c>
      <c r="EI213" s="110">
        <f t="shared" si="235"/>
        <v>0.94373312588433289</v>
      </c>
      <c r="EJ213" s="67">
        <v>0.79</v>
      </c>
      <c r="EK213" s="6"/>
      <c r="EL213" s="23"/>
      <c r="EM213" s="24"/>
      <c r="EN213" s="34"/>
      <c r="EO213" s="25"/>
      <c r="EP213" s="26"/>
      <c r="EQ213" s="16"/>
      <c r="ES213" s="6"/>
      <c r="ET213" s="23"/>
    </row>
    <row r="214" spans="1:150" x14ac:dyDescent="0.35">
      <c r="A214" s="14">
        <v>2024</v>
      </c>
      <c r="B214" s="107">
        <f t="shared" si="212"/>
        <v>2.9382440000000001</v>
      </c>
      <c r="C214" s="24">
        <f t="shared" si="194"/>
        <v>0.82897055250653673</v>
      </c>
      <c r="D214" s="34">
        <f t="shared" si="195"/>
        <v>1.5307127369061049</v>
      </c>
      <c r="E214" s="25">
        <f t="shared" si="196"/>
        <v>0.77281128754785355</v>
      </c>
      <c r="F214" s="26">
        <f t="shared" si="213"/>
        <v>2.7509241201767239E-2</v>
      </c>
      <c r="G214" s="120">
        <f t="shared" si="197"/>
        <v>0.75790144935825132</v>
      </c>
      <c r="I214" s="14">
        <v>2024</v>
      </c>
      <c r="J214" s="107">
        <f t="shared" si="214"/>
        <v>2.9382440000000001</v>
      </c>
      <c r="K214" s="24">
        <f t="shared" si="198"/>
        <v>0.80990291149532656</v>
      </c>
      <c r="L214" s="34">
        <f t="shared" si="199"/>
        <v>1.5369573951625588</v>
      </c>
      <c r="M214" s="25">
        <f t="shared" si="200"/>
        <v>0.78241845409624466</v>
      </c>
      <c r="N214" s="26">
        <f t="shared" si="201"/>
        <v>2.544106648707813E-2</v>
      </c>
      <c r="O214" s="120">
        <f t="shared" si="202"/>
        <v>0.75453894106631414</v>
      </c>
      <c r="Q214" s="14">
        <v>2024</v>
      </c>
      <c r="R214" s="107">
        <f t="shared" si="215"/>
        <v>2.9382440000000001</v>
      </c>
      <c r="S214" s="24">
        <f t="shared" si="216"/>
        <v>0.88773915462113506</v>
      </c>
      <c r="T214" s="34">
        <f t="shared" si="217"/>
        <v>1.5273586040854512</v>
      </c>
      <c r="U214" s="25">
        <f t="shared" si="218"/>
        <v>0.76765108320838638</v>
      </c>
      <c r="V214" s="26">
        <f t="shared" si="219"/>
        <v>3.0831158918449314E-2</v>
      </c>
      <c r="W214" s="120">
        <f t="shared" si="209"/>
        <v>0.75970752087706483</v>
      </c>
      <c r="Y214" s="14">
        <v>2024</v>
      </c>
      <c r="Z214" s="107">
        <f t="shared" si="220"/>
        <v>2.9382440000000001</v>
      </c>
      <c r="AA214" s="24">
        <f t="shared" si="221"/>
        <v>0.88529423325187129</v>
      </c>
      <c r="AB214" s="34">
        <f t="shared" si="222"/>
        <v>1.5285781107409964</v>
      </c>
      <c r="AC214" s="25">
        <f t="shared" si="223"/>
        <v>0.76952724729384059</v>
      </c>
      <c r="AD214" s="26">
        <f t="shared" si="224"/>
        <v>6.0064973099698313E-2</v>
      </c>
      <c r="AE214" s="120">
        <f t="shared" si="210"/>
        <v>0.75905086344715578</v>
      </c>
      <c r="AG214" s="14">
        <v>2024</v>
      </c>
      <c r="AH214" s="107">
        <f t="shared" si="225"/>
        <v>2.9382440000000001</v>
      </c>
      <c r="AI214" s="24">
        <f t="shared" si="226"/>
        <v>0.80974403776214343</v>
      </c>
      <c r="AJ214" s="34">
        <f t="shared" si="227"/>
        <v>1.5365771335638181</v>
      </c>
      <c r="AK214" s="25">
        <f t="shared" si="228"/>
        <v>0.78183343625202772</v>
      </c>
      <c r="AL214" s="26">
        <f t="shared" si="229"/>
        <v>1.2702781801427443E-2</v>
      </c>
      <c r="AM214" s="120">
        <f t="shared" si="211"/>
        <v>0.75474369731179036</v>
      </c>
      <c r="AP214" s="14">
        <v>2040</v>
      </c>
      <c r="AQ214" s="107">
        <f t="shared" si="236"/>
        <v>3.9375</v>
      </c>
      <c r="AR214" s="24">
        <f t="shared" si="237"/>
        <v>1.1795168453049905</v>
      </c>
      <c r="AS214" s="34">
        <f t="shared" si="238"/>
        <v>2.0927757544722505</v>
      </c>
      <c r="AT214" s="25">
        <f t="shared" si="239"/>
        <v>1.0994626991880778</v>
      </c>
      <c r="AU214" s="26">
        <f t="shared" si="240"/>
        <v>3.7046391508137738E-2</v>
      </c>
      <c r="AV214" s="120">
        <f t="shared" si="230"/>
        <v>0.99331305528417269</v>
      </c>
      <c r="AX214" s="14"/>
      <c r="AZ214" s="14">
        <v>2040</v>
      </c>
      <c r="BA214" s="107">
        <f t="shared" si="241"/>
        <v>3.9375</v>
      </c>
      <c r="BB214" s="107">
        <f t="shared" si="206"/>
        <v>4.4819811108992758</v>
      </c>
      <c r="BC214" s="24">
        <f t="shared" si="257"/>
        <v>1.4144382961643804</v>
      </c>
      <c r="BD214" s="34">
        <f t="shared" si="258"/>
        <v>2.4391299370952702</v>
      </c>
      <c r="BE214" s="25">
        <f t="shared" si="259"/>
        <v>1.3391331512008053</v>
      </c>
      <c r="BF214" s="26">
        <f t="shared" si="260"/>
        <v>3.6314565853907729E-2</v>
      </c>
      <c r="BG214" s="16">
        <f t="shared" si="231"/>
        <v>1.0999967858944648</v>
      </c>
      <c r="BH214" s="67">
        <v>0.78</v>
      </c>
      <c r="BP214" s="107">
        <f t="shared" si="207"/>
        <v>4.6542722591137213</v>
      </c>
      <c r="BQ214" s="24">
        <f t="shared" si="267"/>
        <v>1.4353124626264606</v>
      </c>
      <c r="BR214" s="34">
        <f t="shared" si="261"/>
        <v>2.5122570859272271</v>
      </c>
      <c r="BS214" s="25">
        <f t="shared" si="262"/>
        <v>1.3588643003652687</v>
      </c>
      <c r="BT214" s="26">
        <f t="shared" si="263"/>
        <v>3.6270915043834596E-2</v>
      </c>
      <c r="BU214" s="67">
        <v>0.78</v>
      </c>
      <c r="CC214" s="107">
        <f t="shared" si="208"/>
        <v>4.5581956660722067</v>
      </c>
      <c r="CD214" s="24">
        <f t="shared" si="242"/>
        <v>1.4036561704849366</v>
      </c>
      <c r="CE214" s="34">
        <f t="shared" si="264"/>
        <v>2.4591667371785269</v>
      </c>
      <c r="CF214" s="25">
        <f t="shared" si="265"/>
        <v>1.3289203908511606</v>
      </c>
      <c r="CG214" s="26">
        <f t="shared" si="266"/>
        <v>3.5952124946224358E-2</v>
      </c>
      <c r="CH214" s="67">
        <v>0.78</v>
      </c>
      <c r="CY214" s="67"/>
      <c r="DA214" s="14">
        <v>2040</v>
      </c>
      <c r="DB214" s="107">
        <f t="shared" si="243"/>
        <v>5.9375</v>
      </c>
      <c r="DC214" s="24">
        <f t="shared" si="244"/>
        <v>0.99237710714452265</v>
      </c>
      <c r="DD214" s="34">
        <f t="shared" si="245"/>
        <v>1.9798139472558784</v>
      </c>
      <c r="DE214" s="25">
        <f t="shared" si="246"/>
        <v>0.92567530347058224</v>
      </c>
      <c r="DF214" s="26">
        <f t="shared" si="247"/>
        <v>4.0460890323673157E-2</v>
      </c>
      <c r="DG214" s="120">
        <f t="shared" si="232"/>
        <v>1.0541386437852962</v>
      </c>
      <c r="DK214" s="14">
        <v>2040</v>
      </c>
      <c r="DL214" s="107">
        <f t="shared" si="205"/>
        <v>6.3547577057847029</v>
      </c>
      <c r="DM214" s="24">
        <f t="shared" si="248"/>
        <v>1.1365485405876377</v>
      </c>
      <c r="DN214" s="34">
        <f t="shared" si="249"/>
        <v>2.3779485289086715</v>
      </c>
      <c r="DO214" s="25">
        <f t="shared" si="250"/>
        <v>1.07658974136004</v>
      </c>
      <c r="DP214" s="26">
        <f t="shared" si="251"/>
        <v>3.9271002692427052E-2</v>
      </c>
      <c r="DQ214" s="110">
        <f t="shared" si="233"/>
        <v>1.3013587875486314</v>
      </c>
      <c r="DR214" s="67">
        <v>0.78</v>
      </c>
      <c r="DT214" s="14">
        <v>2040</v>
      </c>
      <c r="DU214" s="107">
        <f t="shared" si="252"/>
        <v>3.9375</v>
      </c>
      <c r="DV214" s="24">
        <f t="shared" si="253"/>
        <v>1.1856162285650078</v>
      </c>
      <c r="DW214" s="34">
        <f t="shared" si="254"/>
        <v>2.0980711482776471</v>
      </c>
      <c r="DX214" s="25">
        <f t="shared" si="255"/>
        <v>1.1076094588886876</v>
      </c>
      <c r="DY214" s="26">
        <f t="shared" si="256"/>
        <v>7.3528121372762406E-2</v>
      </c>
      <c r="DZ214" s="110">
        <f t="shared" si="234"/>
        <v>0.99046168938895951</v>
      </c>
      <c r="EC214" s="14">
        <v>2040</v>
      </c>
      <c r="ED214" s="107">
        <f>EI$128*(EC214-EC$144)</f>
        <v>3.9375</v>
      </c>
      <c r="EE214" s="24">
        <f>EG213+((ED214-EG213)*EI$130)</f>
        <v>1.2784315462556444</v>
      </c>
      <c r="EF214" s="34">
        <f>EG214+(ED214-EG214)*EI$133</f>
        <v>2.1661380561255319</v>
      </c>
      <c r="EG214" s="25">
        <f>EE214-((EH214-EH213)*EI$132/EI$131)</f>
        <v>1.2123277786546645</v>
      </c>
      <c r="EH214" s="26">
        <f>EH213+(EE214-EH213)*EJ214*EI$129*EI$131/EI$132</f>
        <v>6.9684060410831417E-2</v>
      </c>
      <c r="EI214" s="110">
        <f t="shared" si="235"/>
        <v>0.95381027747086744</v>
      </c>
      <c r="EJ214" s="67">
        <v>0.78</v>
      </c>
      <c r="EK214" s="14"/>
      <c r="EL214" s="23"/>
      <c r="EM214" s="24"/>
      <c r="EN214" s="34"/>
      <c r="EO214" s="25"/>
      <c r="EP214" s="26"/>
      <c r="EQ214" s="16"/>
      <c r="ES214" s="14"/>
      <c r="ET214" s="23"/>
    </row>
    <row r="215" spans="1:150" x14ac:dyDescent="0.35">
      <c r="A215" s="6">
        <v>2025</v>
      </c>
      <c r="B215" s="107">
        <f t="shared" si="212"/>
        <v>2.9779499999999999</v>
      </c>
      <c r="C215" s="24">
        <f t="shared" si="194"/>
        <v>0.84199751465103967</v>
      </c>
      <c r="D215" s="34">
        <f t="shared" si="195"/>
        <v>1.5525216680812339</v>
      </c>
      <c r="E215" s="25">
        <f t="shared" si="196"/>
        <v>0.78498333550959065</v>
      </c>
      <c r="F215" s="26">
        <f t="shared" si="213"/>
        <v>2.8335533653092587E-2</v>
      </c>
      <c r="G215" s="120">
        <f t="shared" si="197"/>
        <v>0.76753833257164328</v>
      </c>
      <c r="I215" s="6">
        <v>2025</v>
      </c>
      <c r="J215" s="107">
        <f t="shared" si="214"/>
        <v>2.9779499999999999</v>
      </c>
      <c r="K215" s="24">
        <f t="shared" si="198"/>
        <v>0.82419283282015543</v>
      </c>
      <c r="L215" s="34">
        <f t="shared" si="199"/>
        <v>1.5598362386490234</v>
      </c>
      <c r="M215" s="25">
        <f t="shared" si="200"/>
        <v>0.79623652099849773</v>
      </c>
      <c r="N215" s="26">
        <f t="shared" si="201"/>
        <v>2.6263310952421005E-2</v>
      </c>
      <c r="O215" s="120">
        <f t="shared" si="202"/>
        <v>0.7635997176505257</v>
      </c>
      <c r="Q215" s="6">
        <v>2025</v>
      </c>
      <c r="R215" s="107">
        <f t="shared" si="215"/>
        <v>2.9779499999999999</v>
      </c>
      <c r="S215" s="24">
        <f t="shared" si="216"/>
        <v>0.90075528397757731</v>
      </c>
      <c r="T215" s="34">
        <f t="shared" si="217"/>
        <v>1.5486103392050448</v>
      </c>
      <c r="U215" s="25">
        <f t="shared" si="218"/>
        <v>0.77896590646929964</v>
      </c>
      <c r="V215" s="26">
        <f t="shared" si="219"/>
        <v>3.1707341490451312E-2</v>
      </c>
      <c r="W215" s="120">
        <f t="shared" si="209"/>
        <v>0.76964443273574512</v>
      </c>
      <c r="Y215" s="6">
        <v>2025</v>
      </c>
      <c r="Z215" s="107">
        <f t="shared" si="220"/>
        <v>2.9779499999999999</v>
      </c>
      <c r="AA215" s="24">
        <f t="shared" si="221"/>
        <v>0.89856538873446146</v>
      </c>
      <c r="AB215" s="34">
        <f t="shared" si="222"/>
        <v>1.5500464648546364</v>
      </c>
      <c r="AC215" s="25">
        <f t="shared" si="223"/>
        <v>0.78117533054559463</v>
      </c>
      <c r="AD215" s="26">
        <f t="shared" si="224"/>
        <v>6.176627829084131E-2</v>
      </c>
      <c r="AE215" s="120">
        <f t="shared" si="210"/>
        <v>0.76887113430904175</v>
      </c>
      <c r="AG215" s="6">
        <v>2025</v>
      </c>
      <c r="AH215" s="107">
        <f t="shared" si="225"/>
        <v>2.9779499999999999</v>
      </c>
      <c r="AI215" s="24">
        <f t="shared" si="226"/>
        <v>0.82391981407969384</v>
      </c>
      <c r="AJ215" s="34">
        <f t="shared" si="227"/>
        <v>1.5593751916674705</v>
      </c>
      <c r="AK215" s="25">
        <f t="shared" si="228"/>
        <v>0.79552721794995451</v>
      </c>
      <c r="AL215" s="26">
        <f t="shared" si="229"/>
        <v>1.3114268701858448E-2</v>
      </c>
      <c r="AM215" s="120">
        <f t="shared" si="211"/>
        <v>0.763847973717516</v>
      </c>
      <c r="AP215" s="6">
        <v>2041</v>
      </c>
      <c r="AQ215" s="107">
        <f t="shared" si="236"/>
        <v>3.9937499999999999</v>
      </c>
      <c r="AR215" s="24">
        <f t="shared" si="237"/>
        <v>1.1991419538280403</v>
      </c>
      <c r="AS215" s="34">
        <f t="shared" si="238"/>
        <v>2.1243794219026704</v>
      </c>
      <c r="AT215" s="25">
        <f t="shared" si="239"/>
        <v>1.1177952644656473</v>
      </c>
      <c r="AU215" s="26">
        <f t="shared" si="240"/>
        <v>3.8225329035128944E-2</v>
      </c>
      <c r="AV215" s="120">
        <f t="shared" si="230"/>
        <v>1.0065841574370231</v>
      </c>
      <c r="AX215" s="6"/>
      <c r="AZ215" s="6">
        <v>2041</v>
      </c>
      <c r="BA215" s="107">
        <f t="shared" si="241"/>
        <v>3.9937499999999999</v>
      </c>
      <c r="BB215" s="107">
        <f t="shared" si="206"/>
        <v>4.5533688152484801</v>
      </c>
      <c r="BC215" s="24">
        <f t="shared" si="257"/>
        <v>1.4498314274706072</v>
      </c>
      <c r="BD215" s="34">
        <f t="shared" si="258"/>
        <v>2.4865469499461215</v>
      </c>
      <c r="BE215" s="25">
        <f t="shared" si="259"/>
        <v>1.3736428686294671</v>
      </c>
      <c r="BF215" s="26">
        <f t="shared" si="260"/>
        <v>3.7418747866098168E-2</v>
      </c>
      <c r="BG215" s="16">
        <f t="shared" si="231"/>
        <v>1.1129040813166544</v>
      </c>
      <c r="BH215" s="67">
        <v>0.77</v>
      </c>
      <c r="BP215" s="107">
        <f t="shared" si="207"/>
        <v>4.7457642675697862</v>
      </c>
      <c r="BQ215" s="24">
        <f t="shared" si="267"/>
        <v>1.4755091352357923</v>
      </c>
      <c r="BR215" s="34">
        <f t="shared" si="261"/>
        <v>2.5696747205082646</v>
      </c>
      <c r="BS215" s="25">
        <f t="shared" si="262"/>
        <v>1.3979341951674458</v>
      </c>
      <c r="BT215" s="26">
        <f t="shared" si="263"/>
        <v>3.7395189537578748E-2</v>
      </c>
      <c r="BU215" s="67">
        <v>0.77</v>
      </c>
      <c r="CC215" s="107">
        <f t="shared" si="208"/>
        <v>4.6541164103937191</v>
      </c>
      <c r="CD215" s="24">
        <f t="shared" si="242"/>
        <v>1.4434401417642064</v>
      </c>
      <c r="CE215" s="34">
        <f t="shared" si="264"/>
        <v>2.5178654931153175</v>
      </c>
      <c r="CF215" s="25">
        <f t="shared" si="265"/>
        <v>1.3675765376577169</v>
      </c>
      <c r="CG215" s="26">
        <f t="shared" si="266"/>
        <v>3.7051597469506814E-2</v>
      </c>
      <c r="CH215" s="67">
        <v>0.77</v>
      </c>
      <c r="CY215" s="67"/>
      <c r="DA215" s="6">
        <v>2041</v>
      </c>
      <c r="DB215" s="107">
        <f t="shared" si="243"/>
        <v>5.9937500000000004</v>
      </c>
      <c r="DC215" s="24">
        <f t="shared" si="244"/>
        <v>1.0033435481948956</v>
      </c>
      <c r="DD215" s="34">
        <f t="shared" si="245"/>
        <v>2.0061746453935414</v>
      </c>
      <c r="DE215" s="25">
        <f t="shared" si="246"/>
        <v>0.93594176214390989</v>
      </c>
      <c r="DF215" s="26">
        <f t="shared" si="247"/>
        <v>4.143772780267295E-2</v>
      </c>
      <c r="DG215" s="120">
        <f t="shared" si="232"/>
        <v>1.0702328832496315</v>
      </c>
      <c r="DK215" s="6">
        <v>2041</v>
      </c>
      <c r="DL215" s="107">
        <f t="shared" si="205"/>
        <v>6.4233065995600782</v>
      </c>
      <c r="DM215" s="24">
        <f t="shared" si="248"/>
        <v>1.1585281772119556</v>
      </c>
      <c r="DN215" s="34">
        <f t="shared" si="249"/>
        <v>2.4229874499245065</v>
      </c>
      <c r="DO215" s="25">
        <f t="shared" si="250"/>
        <v>1.098200215505353</v>
      </c>
      <c r="DP215" s="26">
        <f t="shared" si="251"/>
        <v>4.0145320978029989E-2</v>
      </c>
      <c r="DQ215" s="110">
        <f t="shared" si="233"/>
        <v>1.3247872344191536</v>
      </c>
      <c r="DR215" s="67">
        <v>0.77</v>
      </c>
      <c r="DT215" s="6">
        <v>2041</v>
      </c>
      <c r="DU215" s="107">
        <f t="shared" si="252"/>
        <v>3.9937499999999999</v>
      </c>
      <c r="DV215" s="24">
        <f t="shared" si="253"/>
        <v>1.2057093758810611</v>
      </c>
      <c r="DW215" s="34">
        <f t="shared" si="254"/>
        <v>2.1300093472425621</v>
      </c>
      <c r="DX215" s="25">
        <f t="shared" si="255"/>
        <v>1.12645668806548</v>
      </c>
      <c r="DY215" s="26">
        <f t="shared" si="256"/>
        <v>7.5859082779103026E-2</v>
      </c>
      <c r="DZ215" s="110">
        <f t="shared" si="234"/>
        <v>1.003552659177082</v>
      </c>
      <c r="EC215" s="6">
        <v>2041</v>
      </c>
      <c r="ED215" s="107">
        <f>EI$128*(EC215-EC$144)</f>
        <v>3.9937499999999999</v>
      </c>
      <c r="EE215" s="24">
        <f>EG214+((ED215-EG214)*EI$130)</f>
        <v>1.3068683199581923</v>
      </c>
      <c r="EF215" s="34">
        <f>EG215+(ED215-EG215)*EI$133</f>
        <v>2.2039321574395832</v>
      </c>
      <c r="EG215" s="25">
        <f>EE215-((EH215-EH214)*EI$132/EI$131)</f>
        <v>1.2401840883685897</v>
      </c>
      <c r="EH215" s="26">
        <f>EH214+(EE215-EH214)*EJ215*EI$129*EI$131/EI$132</f>
        <v>7.1645361339937375E-2</v>
      </c>
      <c r="EI215" s="110">
        <f t="shared" si="235"/>
        <v>0.96374806907099342</v>
      </c>
      <c r="EJ215" s="67">
        <v>0.77</v>
      </c>
      <c r="EK215" s="6"/>
      <c r="EL215" s="23"/>
      <c r="EM215" s="24"/>
      <c r="EN215" s="34"/>
      <c r="EO215" s="25"/>
      <c r="EP215" s="26"/>
      <c r="EQ215" s="16"/>
      <c r="ES215" s="6"/>
      <c r="ET215" s="23"/>
    </row>
    <row r="216" spans="1:150" x14ac:dyDescent="0.35">
      <c r="A216" s="14">
        <v>2026</v>
      </c>
      <c r="B216" s="107">
        <f t="shared" si="212"/>
        <v>3.0176559999999997</v>
      </c>
      <c r="C216" s="24">
        <f t="shared" si="194"/>
        <v>0.85503344035797724</v>
      </c>
      <c r="D216" s="34">
        <f t="shared" si="195"/>
        <v>1.5743365814776129</v>
      </c>
      <c r="E216" s="25">
        <f t="shared" si="196"/>
        <v>0.79716458688863523</v>
      </c>
      <c r="F216" s="26">
        <f t="shared" si="213"/>
        <v>2.9174212688880152E-2</v>
      </c>
      <c r="G216" s="120">
        <f t="shared" si="197"/>
        <v>0.77717199458897768</v>
      </c>
      <c r="I216" s="14">
        <v>2026</v>
      </c>
      <c r="J216" s="107">
        <f t="shared" si="214"/>
        <v>3.0176559999999997</v>
      </c>
      <c r="K216" s="24">
        <f t="shared" si="198"/>
        <v>0.83850346942545928</v>
      </c>
      <c r="L216" s="34">
        <f t="shared" si="199"/>
        <v>1.5827283915212869</v>
      </c>
      <c r="M216" s="25">
        <f t="shared" si="200"/>
        <v>0.81007506387890293</v>
      </c>
      <c r="N216" s="26">
        <f t="shared" si="201"/>
        <v>2.7099440527319722E-2</v>
      </c>
      <c r="O216" s="120">
        <f t="shared" si="202"/>
        <v>0.77265332764238392</v>
      </c>
      <c r="Q216" s="14">
        <v>2026</v>
      </c>
      <c r="R216" s="107">
        <f t="shared" si="215"/>
        <v>3.0176559999999997</v>
      </c>
      <c r="S216" s="24">
        <f t="shared" si="216"/>
        <v>0.91377982390171841</v>
      </c>
      <c r="T216" s="34">
        <f t="shared" si="217"/>
        <v>1.5698678896366913</v>
      </c>
      <c r="U216" s="25">
        <f t="shared" si="218"/>
        <v>0.79028967636414105</v>
      </c>
      <c r="V216" s="26">
        <f t="shared" si="219"/>
        <v>3.2595759818059782E-2</v>
      </c>
      <c r="W216" s="120">
        <f t="shared" si="209"/>
        <v>0.77957821327255028</v>
      </c>
      <c r="Y216" s="14">
        <v>2026</v>
      </c>
      <c r="Z216" s="107">
        <f t="shared" si="220"/>
        <v>3.0176559999999997</v>
      </c>
      <c r="AA216" s="24">
        <f t="shared" si="221"/>
        <v>0.91185289606181552</v>
      </c>
      <c r="AB216" s="34">
        <f t="shared" si="222"/>
        <v>1.5715261002230214</v>
      </c>
      <c r="AC216" s="25">
        <f t="shared" si="223"/>
        <v>0.79284076957387928</v>
      </c>
      <c r="AD216" s="26">
        <f t="shared" si="224"/>
        <v>6.3491091718202705E-2</v>
      </c>
      <c r="AE216" s="120">
        <f t="shared" si="210"/>
        <v>0.77868533064914214</v>
      </c>
      <c r="AG216" s="14">
        <v>2026</v>
      </c>
      <c r="AH216" s="107">
        <f t="shared" si="225"/>
        <v>3.0176559999999997</v>
      </c>
      <c r="AI216" s="24">
        <f t="shared" si="226"/>
        <v>0.83811209392916153</v>
      </c>
      <c r="AJ216" s="34">
        <f t="shared" si="227"/>
        <v>1.5821837605300337</v>
      </c>
      <c r="AK216" s="25">
        <f t="shared" si="228"/>
        <v>0.80923717004620599</v>
      </c>
      <c r="AL216" s="26">
        <f t="shared" si="229"/>
        <v>1.3532745859582442E-2</v>
      </c>
      <c r="AM216" s="120">
        <f t="shared" si="211"/>
        <v>0.77294659048382774</v>
      </c>
      <c r="AP216" s="14">
        <v>2042</v>
      </c>
      <c r="AQ216" s="107">
        <f t="shared" si="236"/>
        <v>4.05</v>
      </c>
      <c r="AR216" s="24">
        <f t="shared" si="237"/>
        <v>1.2187803955574503</v>
      </c>
      <c r="AS216" s="34">
        <f t="shared" si="238"/>
        <v>2.1559920015855774</v>
      </c>
      <c r="AT216" s="25">
        <f t="shared" si="239"/>
        <v>1.1361415409008879</v>
      </c>
      <c r="AU216" s="26">
        <f t="shared" si="240"/>
        <v>3.942299359536898E-2</v>
      </c>
      <c r="AV216" s="120">
        <f t="shared" si="230"/>
        <v>1.0198504606846894</v>
      </c>
      <c r="AX216" s="14"/>
      <c r="AZ216" s="14">
        <v>2042</v>
      </c>
      <c r="BA216" s="107">
        <f t="shared" si="241"/>
        <v>4.05</v>
      </c>
      <c r="BB216" s="107">
        <f t="shared" si="206"/>
        <v>4.6245284848640296</v>
      </c>
      <c r="BC216" s="24">
        <f t="shared" si="257"/>
        <v>1.4856033692525854</v>
      </c>
      <c r="BD216" s="34">
        <f t="shared" si="258"/>
        <v>2.5341489355090459</v>
      </c>
      <c r="BE216" s="25">
        <f t="shared" si="259"/>
        <v>1.408559947394824</v>
      </c>
      <c r="BF216" s="26">
        <f t="shared" si="260"/>
        <v>3.853531919737007E-2</v>
      </c>
      <c r="BG216" s="16">
        <f t="shared" si="231"/>
        <v>1.1255889881142218</v>
      </c>
      <c r="BH216" s="67">
        <v>0.76</v>
      </c>
      <c r="BP216" s="107">
        <f t="shared" si="207"/>
        <v>4.8374824443865361</v>
      </c>
      <c r="BQ216" s="24">
        <f t="shared" si="267"/>
        <v>1.5163922368705511</v>
      </c>
      <c r="BR216" s="34">
        <f t="shared" si="261"/>
        <v>2.6276300916043716</v>
      </c>
      <c r="BS216" s="25">
        <f t="shared" si="262"/>
        <v>1.4377095939524369</v>
      </c>
      <c r="BT216" s="26">
        <f t="shared" si="263"/>
        <v>3.8535517695812288E-2</v>
      </c>
      <c r="BU216" s="67">
        <v>0.76</v>
      </c>
      <c r="CC216" s="107">
        <f t="shared" si="208"/>
        <v>4.7509553645406024</v>
      </c>
      <c r="CD216" s="24">
        <f t="shared" si="242"/>
        <v>1.4841001044555635</v>
      </c>
      <c r="CE216" s="34">
        <f t="shared" si="264"/>
        <v>2.5774605081137492</v>
      </c>
      <c r="CF216" s="25">
        <f t="shared" si="265"/>
        <v>1.4071171238839053</v>
      </c>
      <c r="CG216" s="26">
        <f t="shared" si="266"/>
        <v>3.8167292840110556E-2</v>
      </c>
      <c r="CH216" s="67">
        <v>0.76</v>
      </c>
      <c r="CY216" s="67"/>
      <c r="DA216" s="14">
        <v>2042</v>
      </c>
      <c r="DB216" s="107">
        <f t="shared" si="243"/>
        <v>6.05</v>
      </c>
      <c r="DC216" s="24">
        <f t="shared" si="244"/>
        <v>1.0143147046390544</v>
      </c>
      <c r="DD216" s="34">
        <f t="shared" si="245"/>
        <v>2.0325386555693297</v>
      </c>
      <c r="DE216" s="25">
        <f t="shared" si="246"/>
        <v>0.94621331626050753</v>
      </c>
      <c r="DF216" s="26">
        <f t="shared" si="247"/>
        <v>4.2424704445840296E-2</v>
      </c>
      <c r="DG216" s="120">
        <f t="shared" si="232"/>
        <v>1.0863253393088221</v>
      </c>
      <c r="DK216" s="14">
        <v>2042</v>
      </c>
      <c r="DL216" s="107">
        <f t="shared" si="205"/>
        <v>6.4917103174670245</v>
      </c>
      <c r="DM216" s="24">
        <f t="shared" si="248"/>
        <v>1.1808557578179155</v>
      </c>
      <c r="DN216" s="34">
        <f t="shared" si="249"/>
        <v>2.4682090867891806</v>
      </c>
      <c r="DO216" s="25">
        <f t="shared" si="250"/>
        <v>1.1201699625780339</v>
      </c>
      <c r="DP216" s="26">
        <f t="shared" si="251"/>
        <v>4.1024825256868853E-2</v>
      </c>
      <c r="DQ216" s="110">
        <f t="shared" si="233"/>
        <v>1.3480391242111467</v>
      </c>
      <c r="DR216" s="67">
        <v>0.76</v>
      </c>
      <c r="DT216" s="14">
        <v>2042</v>
      </c>
      <c r="DU216" s="107">
        <f t="shared" si="252"/>
        <v>4.05</v>
      </c>
      <c r="DV216" s="24">
        <f t="shared" si="253"/>
        <v>1.2258279252381343</v>
      </c>
      <c r="DW216" s="34">
        <f t="shared" si="254"/>
        <v>2.161964569072901</v>
      </c>
      <c r="DX216" s="25">
        <f t="shared" si="255"/>
        <v>1.1453301062660022</v>
      </c>
      <c r="DY216" s="26">
        <f t="shared" si="256"/>
        <v>7.8226665690048089E-2</v>
      </c>
      <c r="DZ216" s="110">
        <f t="shared" si="234"/>
        <v>1.0166344628068988</v>
      </c>
      <c r="EC216" s="14">
        <v>2042</v>
      </c>
      <c r="ED216" s="107">
        <f>EI$128*(EC216-EC$144)</f>
        <v>4.05</v>
      </c>
      <c r="EE216" s="24">
        <f>EG215+((ED216-EG215)*EI$130)</f>
        <v>1.3356897312049414</v>
      </c>
      <c r="EF216" s="34">
        <f>EG216+(ED216-EG216)*EI$133</f>
        <v>2.24198767097328</v>
      </c>
      <c r="EG216" s="25">
        <f>EE216-((EH216-EH215)*EI$132/EI$131)</f>
        <v>1.2684425707281233</v>
      </c>
      <c r="EH216" s="26">
        <f>EH215+(EE216-EH215)*EJ216*EI$129*EI$131/EI$132</f>
        <v>7.3623219001020257E-2</v>
      </c>
      <c r="EI216" s="110">
        <f t="shared" si="235"/>
        <v>0.97354510024515672</v>
      </c>
      <c r="EJ216" s="67">
        <v>0.76</v>
      </c>
      <c r="EK216" s="14"/>
      <c r="EL216" s="23"/>
      <c r="EM216" s="24"/>
      <c r="EN216" s="34"/>
      <c r="EO216" s="25"/>
      <c r="EP216" s="26"/>
      <c r="EQ216" s="16"/>
      <c r="ES216" s="14"/>
      <c r="ET216" s="23"/>
    </row>
    <row r="217" spans="1:150" x14ac:dyDescent="0.35">
      <c r="A217" s="6">
        <v>2027</v>
      </c>
      <c r="B217" s="107">
        <f t="shared" si="212"/>
        <v>3.0573619999999999</v>
      </c>
      <c r="C217" s="24">
        <f t="shared" si="194"/>
        <v>0.86807828072500426</v>
      </c>
      <c r="D217" s="34">
        <f t="shared" si="195"/>
        <v>1.5961574473756093</v>
      </c>
      <c r="E217" s="25">
        <f t="shared" si="196"/>
        <v>0.80935499596247562</v>
      </c>
      <c r="F217" s="26">
        <f t="shared" si="213"/>
        <v>3.0025274786887813E-2</v>
      </c>
      <c r="G217" s="120">
        <f t="shared" si="197"/>
        <v>0.78680245141313365</v>
      </c>
      <c r="I217" s="6">
        <v>2027</v>
      </c>
      <c r="J217" s="107">
        <f t="shared" si="214"/>
        <v>3.0573619999999999</v>
      </c>
      <c r="K217" s="24">
        <f t="shared" si="198"/>
        <v>0.85283419241247904</v>
      </c>
      <c r="L217" s="34">
        <f t="shared" si="199"/>
        <v>1.605633459462724</v>
      </c>
      <c r="M217" s="25">
        <f t="shared" si="200"/>
        <v>0.82393347609649836</v>
      </c>
      <c r="N217" s="26">
        <f t="shared" si="201"/>
        <v>2.7949461595436799E-2</v>
      </c>
      <c r="O217" s="120">
        <f t="shared" si="202"/>
        <v>0.78169998336622559</v>
      </c>
      <c r="Q217" s="6">
        <v>2027</v>
      </c>
      <c r="R217" s="107">
        <f t="shared" si="215"/>
        <v>3.0573619999999999</v>
      </c>
      <c r="S217" s="24">
        <f t="shared" si="216"/>
        <v>0.92681277169349241</v>
      </c>
      <c r="T217" s="34">
        <f t="shared" si="217"/>
        <v>1.5911312535201052</v>
      </c>
      <c r="U217" s="25">
        <f t="shared" si="218"/>
        <v>0.8016223900309315</v>
      </c>
      <c r="V217" s="26">
        <f t="shared" si="219"/>
        <v>3.3496410045847989E-2</v>
      </c>
      <c r="W217" s="120">
        <f t="shared" si="209"/>
        <v>0.78950886348917371</v>
      </c>
      <c r="Y217" s="6">
        <v>2027</v>
      </c>
      <c r="Z217" s="107">
        <f t="shared" si="220"/>
        <v>3.0573619999999999</v>
      </c>
      <c r="AA217" s="24">
        <f t="shared" si="221"/>
        <v>0.92515674506767753</v>
      </c>
      <c r="AB217" s="34">
        <f t="shared" si="222"/>
        <v>1.5930170098391883</v>
      </c>
      <c r="AC217" s="25">
        <f t="shared" si="223"/>
        <v>0.80452355359875138</v>
      </c>
      <c r="AD217" s="26">
        <f t="shared" si="224"/>
        <v>6.5239398840940765E-2</v>
      </c>
      <c r="AE217" s="120">
        <f t="shared" si="210"/>
        <v>0.78849345624043687</v>
      </c>
      <c r="AG217" s="6">
        <v>2027</v>
      </c>
      <c r="AH217" s="107">
        <f t="shared" si="225"/>
        <v>3.0573619999999999</v>
      </c>
      <c r="AI217" s="24">
        <f t="shared" si="226"/>
        <v>0.85232023428744053</v>
      </c>
      <c r="AJ217" s="34">
        <f t="shared" si="227"/>
        <v>1.6050024369251026</v>
      </c>
      <c r="AK217" s="25">
        <f t="shared" si="228"/>
        <v>0.82296267219246544</v>
      </c>
      <c r="AL217" s="26">
        <f t="shared" si="229"/>
        <v>1.3958217774002371E-2</v>
      </c>
      <c r="AM217" s="120">
        <f t="shared" si="211"/>
        <v>0.78203976473263714</v>
      </c>
      <c r="AP217" s="6">
        <v>2043</v>
      </c>
      <c r="AQ217" s="107">
        <f t="shared" si="236"/>
        <v>4.1062500000000002</v>
      </c>
      <c r="AR217" s="24">
        <f t="shared" si="237"/>
        <v>1.2384320762322614</v>
      </c>
      <c r="AS217" s="34">
        <f t="shared" si="238"/>
        <v>2.1876134362909916</v>
      </c>
      <c r="AT217" s="25">
        <f t="shared" si="239"/>
        <v>1.154501440447679</v>
      </c>
      <c r="AU217" s="26">
        <f t="shared" si="240"/>
        <v>4.0639379621232492E-2</v>
      </c>
      <c r="AV217" s="120">
        <f t="shared" si="230"/>
        <v>1.0331119958433126</v>
      </c>
      <c r="AX217" s="6"/>
      <c r="AZ217" s="6">
        <v>2043</v>
      </c>
      <c r="BA217" s="107">
        <f t="shared" si="241"/>
        <v>4.1062500000000002</v>
      </c>
      <c r="BB217" s="107">
        <f t="shared" si="206"/>
        <v>4.6954803017625473</v>
      </c>
      <c r="BC217" s="24">
        <f t="shared" si="257"/>
        <v>1.5217614843992484</v>
      </c>
      <c r="BD217" s="34">
        <f t="shared" si="258"/>
        <v>2.5819479775888885</v>
      </c>
      <c r="BE217" s="25">
        <f t="shared" si="259"/>
        <v>1.4438921107261498</v>
      </c>
      <c r="BF217" s="26">
        <f t="shared" si="260"/>
        <v>3.9663860844806283E-2</v>
      </c>
      <c r="BG217" s="16">
        <f t="shared" si="231"/>
        <v>1.1380558668627387</v>
      </c>
      <c r="BH217" s="67">
        <v>0.75</v>
      </c>
      <c r="BP217" s="107">
        <f t="shared" si="207"/>
        <v>4.9294353717576014</v>
      </c>
      <c r="BQ217" s="24">
        <f t="shared" si="267"/>
        <v>1.5579646297400467</v>
      </c>
      <c r="BR217" s="34">
        <f t="shared" si="261"/>
        <v>2.6861288709976812</v>
      </c>
      <c r="BS217" s="25">
        <f t="shared" si="262"/>
        <v>1.4781946013577245</v>
      </c>
      <c r="BT217" s="26">
        <f t="shared" si="263"/>
        <v>3.9691605063672031E-2</v>
      </c>
      <c r="BU217" s="67">
        <v>0.75</v>
      </c>
      <c r="CC217" s="107">
        <f t="shared" si="208"/>
        <v>4.8487229800781009</v>
      </c>
      <c r="CD217" s="24">
        <f t="shared" si="242"/>
        <v>1.5256460295712333</v>
      </c>
      <c r="CE217" s="34">
        <f t="shared" si="264"/>
        <v>2.6379627503576875</v>
      </c>
      <c r="CF217" s="25">
        <f t="shared" si="265"/>
        <v>1.4475533958928497</v>
      </c>
      <c r="CG217" s="26">
        <f t="shared" si="266"/>
        <v>3.9299070139797276E-2</v>
      </c>
      <c r="CH217" s="67">
        <v>0.75</v>
      </c>
      <c r="CY217" s="67"/>
      <c r="DA217" s="6">
        <v>2043</v>
      </c>
      <c r="DB217" s="107">
        <f t="shared" si="243"/>
        <v>6.1062500000000002</v>
      </c>
      <c r="DC217" s="24">
        <f t="shared" si="244"/>
        <v>1.0252908784388153</v>
      </c>
      <c r="DD217" s="34">
        <f t="shared" si="245"/>
        <v>2.0589061600685494</v>
      </c>
      <c r="DE217" s="25">
        <f t="shared" si="246"/>
        <v>0.95649024625930679</v>
      </c>
      <c r="DF217" s="26">
        <f t="shared" si="247"/>
        <v>4.3421815057137519E-2</v>
      </c>
      <c r="DG217" s="120">
        <f t="shared" si="232"/>
        <v>1.1024159138092426</v>
      </c>
      <c r="DK217" s="6">
        <v>2043</v>
      </c>
      <c r="DL217" s="107">
        <f t="shared" si="205"/>
        <v>6.5599824989709621</v>
      </c>
      <c r="DM217" s="24">
        <f t="shared" si="248"/>
        <v>1.2035350896982555</v>
      </c>
      <c r="DN217" s="34">
        <f t="shared" si="249"/>
        <v>2.5136210201696398</v>
      </c>
      <c r="DO217" s="25">
        <f t="shared" si="250"/>
        <v>1.1425033008150824</v>
      </c>
      <c r="DP217" s="26">
        <f t="shared" si="251"/>
        <v>4.1909343936335129E-2</v>
      </c>
      <c r="DQ217" s="110">
        <f t="shared" si="233"/>
        <v>1.3711177193545574</v>
      </c>
      <c r="DR217" s="67">
        <v>0.75</v>
      </c>
      <c r="DT217" s="6">
        <v>2043</v>
      </c>
      <c r="DU217" s="107">
        <f t="shared" si="252"/>
        <v>4.1062500000000002</v>
      </c>
      <c r="DV217" s="24">
        <f t="shared" si="253"/>
        <v>1.2459717734540208</v>
      </c>
      <c r="DW217" s="34">
        <f t="shared" si="254"/>
        <v>2.1939367503418525</v>
      </c>
      <c r="DX217" s="25">
        <f t="shared" si="255"/>
        <v>1.1642296159105427</v>
      </c>
      <c r="DY217" s="26">
        <f t="shared" si="256"/>
        <v>8.0630846794268032E-2</v>
      </c>
      <c r="DZ217" s="110">
        <f t="shared" si="234"/>
        <v>1.0297071344313098</v>
      </c>
      <c r="EC217" s="6">
        <v>2043</v>
      </c>
      <c r="ED217" s="107">
        <f>EI$128*(EC217-EC$144)</f>
        <v>4.1062500000000002</v>
      </c>
      <c r="EE217" s="24">
        <f>EG216+((ED217-EG216)*EI$130)</f>
        <v>1.3648996452490745</v>
      </c>
      <c r="EF217" s="34">
        <f>EG217+(ED217-EG217)*EI$133</f>
        <v>2.2803074613661836</v>
      </c>
      <c r="EG217" s="25">
        <f>EE217-((EH217-EH216)*EI$132/EI$131)</f>
        <v>1.2971076328710518</v>
      </c>
      <c r="EH217" s="26">
        <f>EH216+(EE217-EH216)*EJ217*EI$129*EI$131/EI$132</f>
        <v>7.5617101718020927E-2</v>
      </c>
      <c r="EI217" s="110">
        <f t="shared" si="235"/>
        <v>0.98319982849513177</v>
      </c>
      <c r="EJ217" s="67">
        <v>0.75</v>
      </c>
      <c r="EK217" s="6"/>
      <c r="EL217" s="23"/>
      <c r="EM217" s="24"/>
      <c r="EN217" s="34"/>
      <c r="EO217" s="25"/>
      <c r="EP217" s="26"/>
      <c r="EQ217" s="16"/>
      <c r="ES217" s="6"/>
      <c r="ET217" s="23"/>
    </row>
    <row r="218" spans="1:150" x14ac:dyDescent="0.35">
      <c r="A218" s="14">
        <v>2028</v>
      </c>
      <c r="B218" s="107">
        <f t="shared" si="212"/>
        <v>3.0970679999999997</v>
      </c>
      <c r="C218" s="24">
        <f t="shared" si="194"/>
        <v>0.88113199146415289</v>
      </c>
      <c r="D218" s="34">
        <f t="shared" si="195"/>
        <v>1.6179842388428836</v>
      </c>
      <c r="E218" s="25">
        <f t="shared" si="196"/>
        <v>0.82155452129674433</v>
      </c>
      <c r="F218" s="26">
        <f t="shared" si="213"/>
        <v>3.0888716383516923E-2</v>
      </c>
      <c r="G218" s="120">
        <f t="shared" si="197"/>
        <v>0.79642971754613923</v>
      </c>
      <c r="I218" s="14">
        <v>2028</v>
      </c>
      <c r="J218" s="107">
        <f t="shared" si="214"/>
        <v>3.0970679999999997</v>
      </c>
      <c r="K218" s="24">
        <f t="shared" si="198"/>
        <v>0.86718440668281027</v>
      </c>
      <c r="L218" s="34">
        <f t="shared" si="199"/>
        <v>1.6285510693430889</v>
      </c>
      <c r="M218" s="25">
        <f t="shared" si="200"/>
        <v>0.83781118360475226</v>
      </c>
      <c r="N218" s="26">
        <f t="shared" si="201"/>
        <v>2.8813379921262035E-2</v>
      </c>
      <c r="O218" s="120">
        <f t="shared" si="202"/>
        <v>0.79073988573833665</v>
      </c>
      <c r="Q218" s="14">
        <v>2028</v>
      </c>
      <c r="R218" s="107">
        <f t="shared" si="215"/>
        <v>3.0970679999999997</v>
      </c>
      <c r="S218" s="24">
        <f t="shared" si="216"/>
        <v>0.93985412466326879</v>
      </c>
      <c r="T218" s="34">
        <f t="shared" si="217"/>
        <v>1.6124004290009391</v>
      </c>
      <c r="U218" s="25">
        <f t="shared" si="218"/>
        <v>0.81296404461682958</v>
      </c>
      <c r="V218" s="26">
        <f t="shared" si="219"/>
        <v>3.4409288319563379E-2</v>
      </c>
      <c r="W218" s="120">
        <f t="shared" si="209"/>
        <v>0.79943638438410947</v>
      </c>
      <c r="Y218" s="14">
        <v>2028</v>
      </c>
      <c r="Z218" s="107">
        <f t="shared" si="220"/>
        <v>3.0970679999999997</v>
      </c>
      <c r="AA218" s="24">
        <f t="shared" si="221"/>
        <v>0.93847692560197626</v>
      </c>
      <c r="AB218" s="34">
        <f t="shared" si="222"/>
        <v>1.6145191867060302</v>
      </c>
      <c r="AC218" s="25">
        <f t="shared" si="223"/>
        <v>0.81622367185543121</v>
      </c>
      <c r="AD218" s="26">
        <f t="shared" si="224"/>
        <v>6.7011185127122577E-2</v>
      </c>
      <c r="AE218" s="120">
        <f t="shared" si="210"/>
        <v>0.79829551485059902</v>
      </c>
      <c r="AG218" s="14">
        <v>2028</v>
      </c>
      <c r="AH218" s="107">
        <f t="shared" si="225"/>
        <v>3.0970679999999997</v>
      </c>
      <c r="AI218" s="24">
        <f t="shared" si="226"/>
        <v>0.86654362669456908</v>
      </c>
      <c r="AJ218" s="34">
        <f t="shared" si="227"/>
        <v>1.6278308392985268</v>
      </c>
      <c r="AK218" s="25">
        <f t="shared" si="228"/>
        <v>0.83670313738234925</v>
      </c>
      <c r="AL218" s="26">
        <f t="shared" si="229"/>
        <v>1.439068863359976E-2</v>
      </c>
      <c r="AM218" s="120">
        <f t="shared" si="211"/>
        <v>0.79112770191617754</v>
      </c>
      <c r="AP218" s="14">
        <v>2044</v>
      </c>
      <c r="AQ218" s="107">
        <f t="shared" si="236"/>
        <v>4.1625000000000005</v>
      </c>
      <c r="AR218" s="24">
        <f t="shared" si="237"/>
        <v>1.258096910838661</v>
      </c>
      <c r="AS218" s="34">
        <f t="shared" si="238"/>
        <v>2.219243674374737</v>
      </c>
      <c r="AT218" s="25">
        <f t="shared" si="239"/>
        <v>1.1728748836534411</v>
      </c>
      <c r="AU218" s="26">
        <f t="shared" si="240"/>
        <v>4.187448146449655E-2</v>
      </c>
      <c r="AV218" s="120">
        <f t="shared" si="230"/>
        <v>1.046368790721296</v>
      </c>
      <c r="AX218" s="14"/>
      <c r="AZ218" s="14">
        <v>2044</v>
      </c>
      <c r="BA218" s="107">
        <f t="shared" si="241"/>
        <v>4.1625000000000005</v>
      </c>
      <c r="BB218" s="107">
        <f t="shared" si="206"/>
        <v>4.7662425846729155</v>
      </c>
      <c r="BC218" s="24">
        <f t="shared" si="257"/>
        <v>1.5583138610488763</v>
      </c>
      <c r="BD218" s="34">
        <f t="shared" si="258"/>
        <v>2.6299559688104188</v>
      </c>
      <c r="BE218" s="25">
        <f t="shared" si="259"/>
        <v>1.4796477910383055</v>
      </c>
      <c r="BF218" s="26">
        <f t="shared" si="260"/>
        <v>4.0803948815973975E-2</v>
      </c>
      <c r="BG218" s="16">
        <f t="shared" si="231"/>
        <v>1.1503081777721134</v>
      </c>
      <c r="BH218" s="67">
        <v>0.74</v>
      </c>
      <c r="BP218" s="107">
        <f t="shared" si="207"/>
        <v>5.0216319495493362</v>
      </c>
      <c r="BQ218" s="24">
        <f t="shared" si="267"/>
        <v>1.6002305836294437</v>
      </c>
      <c r="BR218" s="34">
        <f t="shared" si="261"/>
        <v>2.7451777142930966</v>
      </c>
      <c r="BS218" s="25">
        <f t="shared" si="262"/>
        <v>1.5193946645397367</v>
      </c>
      <c r="BT218" s="26">
        <f t="shared" si="263"/>
        <v>4.0863140122943148E-2</v>
      </c>
      <c r="BU218" s="67">
        <v>0.74</v>
      </c>
      <c r="CC218" s="107">
        <f t="shared" si="208"/>
        <v>4.9474310656874927</v>
      </c>
      <c r="CD218" s="24">
        <f t="shared" si="242"/>
        <v>1.5680891828405772</v>
      </c>
      <c r="CE218" s="34">
        <f t="shared" si="264"/>
        <v>2.6993844787423624</v>
      </c>
      <c r="CF218" s="25">
        <f t="shared" si="265"/>
        <v>1.4888978550026768</v>
      </c>
      <c r="CG218" s="26">
        <f t="shared" si="266"/>
        <v>4.0446770543245109E-2</v>
      </c>
      <c r="CH218" s="67">
        <v>0.74</v>
      </c>
      <c r="CY218" s="67"/>
      <c r="DA218" s="14">
        <v>2044</v>
      </c>
      <c r="DB218" s="107">
        <f t="shared" si="243"/>
        <v>6.1625000000000005</v>
      </c>
      <c r="DC218" s="24">
        <f t="shared" si="244"/>
        <v>1.0362723457353828</v>
      </c>
      <c r="DD218" s="34">
        <f t="shared" si="245"/>
        <v>2.0852773255821386</v>
      </c>
      <c r="DE218" s="25">
        <f t="shared" si="246"/>
        <v>0.96677280858790549</v>
      </c>
      <c r="DF218" s="26">
        <f t="shared" si="247"/>
        <v>4.4429054725941539E-2</v>
      </c>
      <c r="DG218" s="120">
        <f t="shared" si="232"/>
        <v>1.1185045169942331</v>
      </c>
      <c r="DK218" s="14">
        <v>2044</v>
      </c>
      <c r="DL218" s="107">
        <f t="shared" si="205"/>
        <v>6.6281356046938296</v>
      </c>
      <c r="DM218" s="24">
        <f t="shared" si="248"/>
        <v>1.2265706158720242</v>
      </c>
      <c r="DN218" s="34">
        <f t="shared" si="249"/>
        <v>2.5592308169335811</v>
      </c>
      <c r="DO218" s="25">
        <f t="shared" si="250"/>
        <v>1.1652051619857555</v>
      </c>
      <c r="DP218" s="26">
        <f t="shared" si="251"/>
        <v>4.279869834048395E-2</v>
      </c>
      <c r="DQ218" s="110">
        <f t="shared" si="233"/>
        <v>1.3940256549478256</v>
      </c>
      <c r="DR218" s="67">
        <v>0.74</v>
      </c>
      <c r="DT218" s="14">
        <v>2044</v>
      </c>
      <c r="DU218" s="107">
        <f t="shared" si="252"/>
        <v>4.1625000000000005</v>
      </c>
      <c r="DV218" s="24">
        <f t="shared" si="253"/>
        <v>1.2661408262657434</v>
      </c>
      <c r="DW218" s="34">
        <f t="shared" si="254"/>
        <v>2.225925833006781</v>
      </c>
      <c r="DX218" s="25">
        <f t="shared" si="255"/>
        <v>1.1831551277027401</v>
      </c>
      <c r="DY218" s="26">
        <f t="shared" si="256"/>
        <v>8.3071602634356367E-2</v>
      </c>
      <c r="DZ218" s="110">
        <f t="shared" si="234"/>
        <v>1.0427707053040409</v>
      </c>
      <c r="EC218" s="14">
        <v>2044</v>
      </c>
      <c r="ED218" s="107">
        <f>EI$128*(EC218-EC$144)</f>
        <v>4.1625000000000005</v>
      </c>
      <c r="EE218" s="24">
        <f>EG217+((ED218-EG217)*EI$130)</f>
        <v>1.3945023194297648</v>
      </c>
      <c r="EF218" s="34">
        <f>EG218+(ED218-EG218)*EI$133</f>
        <v>2.3188946423489929</v>
      </c>
      <c r="EG218" s="25">
        <f>EE218-((EH218-EH217)*EI$132/EI$131)</f>
        <v>1.3261840651522965</v>
      </c>
      <c r="EH218" s="26">
        <f>EH217+(EE218-EH217)*EJ218*EI$129*EI$131/EI$132</f>
        <v>7.7626462137946467E-2</v>
      </c>
      <c r="EI218" s="110">
        <f t="shared" si="235"/>
        <v>0.99271057719669642</v>
      </c>
      <c r="EJ218" s="67">
        <v>0.74</v>
      </c>
      <c r="EK218" s="14"/>
      <c r="EL218" s="23"/>
      <c r="EM218" s="24"/>
      <c r="EN218" s="34"/>
      <c r="EO218" s="25"/>
      <c r="EP218" s="26"/>
      <c r="EQ218" s="16"/>
      <c r="ES218" s="14"/>
      <c r="ET218" s="23"/>
    </row>
    <row r="219" spans="1:150" x14ac:dyDescent="0.35">
      <c r="A219" s="6">
        <v>2029</v>
      </c>
      <c r="B219" s="107">
        <f t="shared" si="212"/>
        <v>3.136774</v>
      </c>
      <c r="C219" s="24">
        <f t="shared" si="194"/>
        <v>0.89419453244105895</v>
      </c>
      <c r="D219" s="34">
        <f t="shared" si="195"/>
        <v>1.6398169314560702</v>
      </c>
      <c r="E219" s="25">
        <f t="shared" si="196"/>
        <v>0.83376312531703101</v>
      </c>
      <c r="F219" s="26">
        <f t="shared" si="213"/>
        <v>3.1764533878068053E-2</v>
      </c>
      <c r="G219" s="120">
        <f t="shared" si="197"/>
        <v>0.80605380613903921</v>
      </c>
      <c r="I219" s="6">
        <v>2029</v>
      </c>
      <c r="J219" s="107">
        <f t="shared" si="214"/>
        <v>3.136774</v>
      </c>
      <c r="K219" s="24">
        <f t="shared" si="198"/>
        <v>0.88155354911230466</v>
      </c>
      <c r="L219" s="34">
        <f t="shared" si="199"/>
        <v>1.6514808680739015</v>
      </c>
      <c r="M219" s="25">
        <f t="shared" si="200"/>
        <v>0.85170764319061809</v>
      </c>
      <c r="N219" s="26">
        <f t="shared" si="201"/>
        <v>2.9691200683664581E-2</v>
      </c>
      <c r="O219" s="120">
        <f t="shared" si="202"/>
        <v>0.7997732248832834</v>
      </c>
      <c r="Q219" s="6">
        <v>2029</v>
      </c>
      <c r="R219" s="107">
        <f t="shared" si="215"/>
        <v>3.136774</v>
      </c>
      <c r="S219" s="24">
        <f t="shared" si="216"/>
        <v>0.95290388013000416</v>
      </c>
      <c r="T219" s="34">
        <f t="shared" si="217"/>
        <v>1.6336754142297525</v>
      </c>
      <c r="U219" s="25">
        <f t="shared" si="218"/>
        <v>0.82431463727654242</v>
      </c>
      <c r="V219" s="26">
        <f t="shared" si="219"/>
        <v>3.5334390786135046E-2</v>
      </c>
      <c r="W219" s="120">
        <f t="shared" si="209"/>
        <v>0.80936077695321007</v>
      </c>
      <c r="Y219" s="6">
        <v>2029</v>
      </c>
      <c r="Z219" s="107">
        <f t="shared" si="220"/>
        <v>3.136774</v>
      </c>
      <c r="AA219" s="24">
        <f t="shared" si="221"/>
        <v>0.9518134275289184</v>
      </c>
      <c r="AB219" s="34">
        <f t="shared" si="222"/>
        <v>1.6360326238352334</v>
      </c>
      <c r="AC219" s="25">
        <f t="shared" si="223"/>
        <v>0.82794111359266687</v>
      </c>
      <c r="AD219" s="26">
        <f t="shared" si="224"/>
        <v>6.8806436053734918E-2</v>
      </c>
      <c r="AE219" s="120">
        <f t="shared" si="210"/>
        <v>0.80809151024256654</v>
      </c>
      <c r="AG219" s="6">
        <v>2029</v>
      </c>
      <c r="AH219" s="107">
        <f t="shared" si="225"/>
        <v>3.136774</v>
      </c>
      <c r="AI219" s="24">
        <f t="shared" si="226"/>
        <v>0.88078169539355389</v>
      </c>
      <c r="AJ219" s="34">
        <f t="shared" si="227"/>
        <v>1.6506686066020211</v>
      </c>
      <c r="AK219" s="25">
        <f t="shared" si="228"/>
        <v>0.85045801015695555</v>
      </c>
      <c r="AL219" s="26">
        <f t="shared" si="229"/>
        <v>1.4830162332680896E-2</v>
      </c>
      <c r="AM219" s="120">
        <f t="shared" si="211"/>
        <v>0.80021059644506554</v>
      </c>
      <c r="AP219" s="6">
        <v>2045</v>
      </c>
      <c r="AQ219" s="107">
        <f t="shared" si="236"/>
        <v>4.21875</v>
      </c>
      <c r="AR219" s="24">
        <f t="shared" si="237"/>
        <v>1.2777748226604166</v>
      </c>
      <c r="AS219" s="34">
        <f t="shared" si="238"/>
        <v>2.2508826692048567</v>
      </c>
      <c r="AT219" s="25">
        <f t="shared" si="239"/>
        <v>1.1912617987767025</v>
      </c>
      <c r="AU219" s="26">
        <f t="shared" si="240"/>
        <v>4.3128293404840236E-2</v>
      </c>
      <c r="AV219" s="120">
        <f t="shared" si="230"/>
        <v>1.0596208704281542</v>
      </c>
      <c r="AX219" s="6"/>
      <c r="AZ219" s="6">
        <v>2045</v>
      </c>
      <c r="BA219" s="107">
        <f t="shared" si="241"/>
        <v>4.21875</v>
      </c>
      <c r="BB219" s="107">
        <f t="shared" si="206"/>
        <v>4.8368320268382572</v>
      </c>
      <c r="BC219" s="24">
        <f t="shared" si="257"/>
        <v>1.5952692161192559</v>
      </c>
      <c r="BD219" s="34">
        <f t="shared" si="258"/>
        <v>2.678184636017428</v>
      </c>
      <c r="BE219" s="25">
        <f t="shared" si="259"/>
        <v>1.515836040960058</v>
      </c>
      <c r="BF219" s="26">
        <f t="shared" si="260"/>
        <v>4.1955154253063801E-2</v>
      </c>
      <c r="BG219" s="16">
        <f t="shared" si="231"/>
        <v>1.16234859505737</v>
      </c>
      <c r="BH219" s="67">
        <v>0.73</v>
      </c>
      <c r="BP219" s="107">
        <f t="shared" si="207"/>
        <v>5.1140813765713933</v>
      </c>
      <c r="BQ219" s="24">
        <f t="shared" si="267"/>
        <v>1.6431956749021071</v>
      </c>
      <c r="BR219" s="34">
        <f t="shared" si="261"/>
        <v>2.8047841953436672</v>
      </c>
      <c r="BS219" s="25">
        <f t="shared" si="262"/>
        <v>1.561316482374892</v>
      </c>
      <c r="BT219" s="26">
        <f t="shared" si="263"/>
        <v>4.2049795087105685E-2</v>
      </c>
      <c r="BU219" s="67">
        <v>0.73</v>
      </c>
      <c r="CC219" s="107">
        <f t="shared" si="208"/>
        <v>5.0470927477528109</v>
      </c>
      <c r="CD219" s="24">
        <f t="shared" si="242"/>
        <v>1.6114420871089914</v>
      </c>
      <c r="CE219" s="34">
        <f t="shared" si="264"/>
        <v>2.7617392088945971</v>
      </c>
      <c r="CF219" s="25">
        <f t="shared" si="265"/>
        <v>1.5311642264324818</v>
      </c>
      <c r="CG219" s="26">
        <f t="shared" si="266"/>
        <v>4.1610217799426405E-2</v>
      </c>
      <c r="CH219" s="67">
        <v>0.73</v>
      </c>
      <c r="CY219" s="67"/>
      <c r="DA219" s="6">
        <v>2045</v>
      </c>
      <c r="DB219" s="107">
        <f t="shared" si="243"/>
        <v>6.21875</v>
      </c>
      <c r="DC219" s="24">
        <f t="shared" si="244"/>
        <v>1.0472593590462957</v>
      </c>
      <c r="DD219" s="34">
        <f t="shared" si="245"/>
        <v>2.111652304533516</v>
      </c>
      <c r="DE219" s="25">
        <f t="shared" si="246"/>
        <v>0.97706123774387088</v>
      </c>
      <c r="DF219" s="26">
        <f t="shared" si="247"/>
        <v>4.5446418802788276E-2</v>
      </c>
      <c r="DG219" s="120">
        <f t="shared" si="232"/>
        <v>1.1345910667896453</v>
      </c>
      <c r="DK219" s="6">
        <v>2045</v>
      </c>
      <c r="DL219" s="107">
        <f t="shared" si="205"/>
        <v>6.6961810718126937</v>
      </c>
      <c r="DM219" s="24">
        <f t="shared" si="248"/>
        <v>1.2499673678038534</v>
      </c>
      <c r="DN219" s="34">
        <f t="shared" si="249"/>
        <v>2.6050460568507217</v>
      </c>
      <c r="DO219" s="25">
        <f t="shared" si="250"/>
        <v>1.1882810487942752</v>
      </c>
      <c r="DP219" s="26">
        <f t="shared" si="251"/>
        <v>4.369270296381117E-2</v>
      </c>
      <c r="DQ219" s="110">
        <f t="shared" si="233"/>
        <v>1.4167650080564465</v>
      </c>
      <c r="DR219" s="67">
        <v>0.73</v>
      </c>
      <c r="DT219" s="6">
        <v>2045</v>
      </c>
      <c r="DU219" s="107">
        <f t="shared" si="252"/>
        <v>4.21875</v>
      </c>
      <c r="DV219" s="24">
        <f t="shared" si="253"/>
        <v>1.2863349974121241</v>
      </c>
      <c r="DW219" s="34">
        <f t="shared" si="254"/>
        <v>2.2579317638554919</v>
      </c>
      <c r="DX219" s="25">
        <f t="shared" si="255"/>
        <v>1.2021065597776803</v>
      </c>
      <c r="DY219" s="26">
        <f t="shared" si="256"/>
        <v>8.5548909623604716E-2</v>
      </c>
      <c r="DZ219" s="110">
        <f t="shared" si="234"/>
        <v>1.0558252040778116</v>
      </c>
      <c r="EC219" s="6">
        <v>2045</v>
      </c>
      <c r="ED219" s="107">
        <f>EI$128*(EC219-EC$144)</f>
        <v>4.21875</v>
      </c>
      <c r="EE219" s="24">
        <f>EG218+((ED219-EG218)*EI$130)</f>
        <v>1.42450238127777</v>
      </c>
      <c r="EF219" s="34">
        <f>EG219+(ED219-EG219)*EI$133</f>
        <v>2.3577525641763213</v>
      </c>
      <c r="EG219" s="25">
        <f>EE219-((EH219-EH218)*EI$132/EI$131)</f>
        <v>1.3556770218097252</v>
      </c>
      <c r="EH219" s="26">
        <f>EH218+(EE219-EH218)*EJ219*EI$129*EI$131/EI$132</f>
        <v>7.9650737416418371E-2</v>
      </c>
      <c r="EI219" s="110">
        <f t="shared" si="235"/>
        <v>1.0020755423665961</v>
      </c>
      <c r="EJ219" s="67">
        <v>0.73</v>
      </c>
      <c r="EK219" s="6"/>
      <c r="EL219" s="23"/>
      <c r="EM219" s="24"/>
      <c r="EN219" s="34"/>
      <c r="EO219" s="25"/>
      <c r="EP219" s="26"/>
      <c r="EQ219" s="16"/>
      <c r="ES219" s="6"/>
      <c r="ET219" s="23"/>
    </row>
    <row r="220" spans="1:150" x14ac:dyDescent="0.35">
      <c r="A220" s="14">
        <v>2030</v>
      </c>
      <c r="B220" s="107">
        <f t="shared" si="212"/>
        <v>3.1764799999999997</v>
      </c>
      <c r="C220" s="24">
        <f t="shared" si="194"/>
        <v>0.90726586726020919</v>
      </c>
      <c r="D220" s="34">
        <f t="shared" si="195"/>
        <v>1.6616555030502487</v>
      </c>
      <c r="E220" s="25">
        <f t="shared" si="196"/>
        <v>0.84598077392345949</v>
      </c>
      <c r="F220" s="26">
        <f t="shared" si="213"/>
        <v>3.2652723636571672E-2</v>
      </c>
      <c r="G220" s="120">
        <f t="shared" si="197"/>
        <v>0.81567472912678918</v>
      </c>
      <c r="I220" s="14">
        <v>2030</v>
      </c>
      <c r="J220" s="107">
        <f t="shared" si="214"/>
        <v>3.1764799999999997</v>
      </c>
      <c r="K220" s="24">
        <f t="shared" si="198"/>
        <v>0.89594108682363016</v>
      </c>
      <c r="L220" s="34">
        <f t="shared" si="199"/>
        <v>1.6744225215256752</v>
      </c>
      <c r="M220" s="25">
        <f t="shared" si="200"/>
        <v>0.86562234080873135</v>
      </c>
      <c r="N220" s="26">
        <f t="shared" si="201"/>
        <v>3.0582928507632192E-2</v>
      </c>
      <c r="O220" s="120">
        <f t="shared" si="202"/>
        <v>0.80880018071694382</v>
      </c>
      <c r="Q220" s="14">
        <v>2030</v>
      </c>
      <c r="R220" s="107">
        <f t="shared" si="215"/>
        <v>3.1764799999999997</v>
      </c>
      <c r="S220" s="24">
        <f t="shared" si="216"/>
        <v>0.96596203541974901</v>
      </c>
      <c r="T220" s="34">
        <f t="shared" si="217"/>
        <v>1.6549562073611779</v>
      </c>
      <c r="U220" s="25">
        <f t="shared" si="218"/>
        <v>0.83567416517104309</v>
      </c>
      <c r="V220" s="26">
        <f t="shared" si="219"/>
        <v>3.6271713593679693E-2</v>
      </c>
      <c r="W220" s="120">
        <f t="shared" si="209"/>
        <v>0.81928204219013478</v>
      </c>
      <c r="Y220" s="14">
        <v>2030</v>
      </c>
      <c r="Z220" s="107">
        <f t="shared" si="220"/>
        <v>3.1764799999999997</v>
      </c>
      <c r="AA220" s="24">
        <f t="shared" si="221"/>
        <v>0.96516624072544732</v>
      </c>
      <c r="AB220" s="34">
        <f t="shared" si="222"/>
        <v>1.6575573142464144</v>
      </c>
      <c r="AC220" s="25">
        <f t="shared" si="223"/>
        <v>0.83967586807140726</v>
      </c>
      <c r="AD220" s="26">
        <f t="shared" si="224"/>
        <v>7.0625137106692021E-2</v>
      </c>
      <c r="AE220" s="120">
        <f t="shared" si="210"/>
        <v>0.81788144617500713</v>
      </c>
      <c r="AG220" s="14">
        <v>2030</v>
      </c>
      <c r="AH220" s="107">
        <f t="shared" si="225"/>
        <v>3.1764799999999997</v>
      </c>
      <c r="AI220" s="24">
        <f t="shared" si="226"/>
        <v>0.89503389557030766</v>
      </c>
      <c r="AJ220" s="34">
        <f t="shared" si="227"/>
        <v>1.673515397189544</v>
      </c>
      <c r="AK220" s="25">
        <f t="shared" si="228"/>
        <v>0.86422676490699069</v>
      </c>
      <c r="AL220" s="26">
        <f t="shared" si="229"/>
        <v>1.5276642487221721E-2</v>
      </c>
      <c r="AM220" s="120">
        <f t="shared" si="211"/>
        <v>0.80928863228255332</v>
      </c>
      <c r="AP220" s="14">
        <v>2046</v>
      </c>
      <c r="AQ220" s="107">
        <f t="shared" si="236"/>
        <v>4.2750000000000004</v>
      </c>
      <c r="AR220" s="24">
        <f t="shared" si="237"/>
        <v>1.2974657424268328</v>
      </c>
      <c r="AS220" s="34">
        <f t="shared" si="238"/>
        <v>2.2825303786469409</v>
      </c>
      <c r="AT220" s="25">
        <f t="shared" si="239"/>
        <v>1.2096621209952931</v>
      </c>
      <c r="AU220" s="26">
        <f t="shared" si="240"/>
        <v>4.4400809657471244E-2</v>
      </c>
      <c r="AV220" s="120">
        <f t="shared" si="230"/>
        <v>1.0728682576516477</v>
      </c>
      <c r="AX220" s="14"/>
      <c r="AZ220" s="14">
        <v>2046</v>
      </c>
      <c r="BA220" s="107">
        <f t="shared" si="241"/>
        <v>4.2750000000000004</v>
      </c>
      <c r="BB220" s="107">
        <f t="shared" si="206"/>
        <v>4.9072638961400115</v>
      </c>
      <c r="BC220" s="24">
        <f t="shared" si="257"/>
        <v>1.6326368162924556</v>
      </c>
      <c r="BD220" s="34">
        <f t="shared" si="258"/>
        <v>2.7266455629906896</v>
      </c>
      <c r="BE220" s="25">
        <f t="shared" si="259"/>
        <v>1.5524664605256702</v>
      </c>
      <c r="BF220" s="26">
        <f t="shared" si="260"/>
        <v>4.3117043467075185E-2</v>
      </c>
      <c r="BG220" s="16">
        <f t="shared" si="231"/>
        <v>1.1741791024650194</v>
      </c>
      <c r="BH220" s="67">
        <v>0.72</v>
      </c>
      <c r="BP220" s="107">
        <f t="shared" si="207"/>
        <v>5.2067931330064727</v>
      </c>
      <c r="BQ220" s="24">
        <f t="shared" si="267"/>
        <v>1.6868666982226437</v>
      </c>
      <c r="BR220" s="34">
        <f t="shared" si="261"/>
        <v>2.8649567486502638</v>
      </c>
      <c r="BS220" s="25">
        <f t="shared" si="262"/>
        <v>1.6039679263046127</v>
      </c>
      <c r="BT220" s="26">
        <f t="shared" si="263"/>
        <v>4.3251226564178596E-2</v>
      </c>
      <c r="BU220" s="67">
        <v>0.72</v>
      </c>
      <c r="CC220" s="107">
        <f t="shared" si="208"/>
        <v>5.1477224377541067</v>
      </c>
      <c r="CD220" s="24">
        <f t="shared" si="242"/>
        <v>1.6557184912303986</v>
      </c>
      <c r="CE220" s="34">
        <f t="shared" si="264"/>
        <v>2.8250416854760978</v>
      </c>
      <c r="CF220" s="25">
        <f t="shared" si="265"/>
        <v>1.5743674342494778</v>
      </c>
      <c r="CG220" s="26">
        <f t="shared" si="266"/>
        <v>4.2789218625236852E-2</v>
      </c>
      <c r="CH220" s="67">
        <v>0.72</v>
      </c>
      <c r="CY220" s="67"/>
      <c r="DA220" s="14">
        <v>2046</v>
      </c>
      <c r="DB220" s="107">
        <f t="shared" si="243"/>
        <v>6.2750000000000004</v>
      </c>
      <c r="DC220" s="24">
        <f t="shared" si="244"/>
        <v>1.058252149275446</v>
      </c>
      <c r="DD220" s="34">
        <f t="shared" si="245"/>
        <v>2.1380312362925338</v>
      </c>
      <c r="DE220" s="25">
        <f t="shared" si="246"/>
        <v>0.98735574814236005</v>
      </c>
      <c r="DF220" s="26">
        <f t="shared" si="247"/>
        <v>4.6473902877180825E-2</v>
      </c>
      <c r="DG220" s="120">
        <f t="shared" si="232"/>
        <v>1.1506754881501737</v>
      </c>
      <c r="DK220" s="14">
        <v>2046</v>
      </c>
      <c r="DL220" s="107">
        <f t="shared" si="205"/>
        <v>6.7641294438779909</v>
      </c>
      <c r="DM220" s="24">
        <f t="shared" si="248"/>
        <v>1.2737309254489331</v>
      </c>
      <c r="DN220" s="34">
        <f t="shared" si="249"/>
        <v>2.6510743547304911</v>
      </c>
      <c r="DO220" s="25">
        <f t="shared" si="250"/>
        <v>1.2117369990356832</v>
      </c>
      <c r="DP220" s="26">
        <f t="shared" si="251"/>
        <v>4.4591165665452473E-2</v>
      </c>
      <c r="DQ220" s="110">
        <f t="shared" si="233"/>
        <v>1.4393373556948079</v>
      </c>
      <c r="DR220" s="67">
        <v>0.72</v>
      </c>
      <c r="DT220" s="14">
        <v>2046</v>
      </c>
      <c r="DU220" s="107">
        <f t="shared" si="252"/>
        <v>4.2750000000000004</v>
      </c>
      <c r="DV220" s="24">
        <f t="shared" si="253"/>
        <v>1.306554207810837</v>
      </c>
      <c r="DW220" s="34">
        <f t="shared" si="254"/>
        <v>2.2899544940095251</v>
      </c>
      <c r="DX220" s="25">
        <f t="shared" si="255"/>
        <v>1.2210838369377308</v>
      </c>
      <c r="DY220" s="26">
        <f t="shared" si="256"/>
        <v>8.8062744061049011E-2</v>
      </c>
      <c r="DZ220" s="110">
        <f t="shared" si="234"/>
        <v>1.0688706570717943</v>
      </c>
      <c r="EC220" s="14">
        <v>2046</v>
      </c>
      <c r="ED220" s="107">
        <f>EI$128*(EC220-EC$144)</f>
        <v>4.2750000000000004</v>
      </c>
      <c r="EE220" s="24">
        <f>EG219+((ED220-EG219)*EI$130)</f>
        <v>1.4549048098384125</v>
      </c>
      <c r="EF220" s="34">
        <f>EG220+(ED220-EG220)*EI$133</f>
        <v>2.3968848029824237</v>
      </c>
      <c r="EG220" s="25">
        <f>EE220-((EH220-EH219)*EI$132/EI$131)</f>
        <v>1.3855920045883439</v>
      </c>
      <c r="EH220" s="26">
        <f>EH219+(EE220-EH219)*EJ220*EI$129*EI$131/EI$132</f>
        <v>8.1689349335538036E-2</v>
      </c>
      <c r="EI220" s="110">
        <f t="shared" si="235"/>
        <v>1.0112927983940798</v>
      </c>
      <c r="EJ220" s="67">
        <v>0.72</v>
      </c>
      <c r="EK220" s="14"/>
      <c r="EL220" s="23"/>
      <c r="EM220" s="24"/>
      <c r="EN220" s="34"/>
      <c r="EO220" s="25"/>
      <c r="EP220" s="26"/>
      <c r="EQ220" s="16"/>
      <c r="ES220" s="14"/>
      <c r="ET220" s="23"/>
    </row>
    <row r="221" spans="1:150" x14ac:dyDescent="0.35">
      <c r="A221" s="6">
        <v>2031</v>
      </c>
      <c r="B221" s="107">
        <f t="shared" si="212"/>
        <v>3.216186</v>
      </c>
      <c r="C221" s="24">
        <f t="shared" si="194"/>
        <v>0.92034596289161097</v>
      </c>
      <c r="D221" s="34">
        <f t="shared" si="195"/>
        <v>1.6834999334934428</v>
      </c>
      <c r="E221" s="25">
        <f t="shared" si="196"/>
        <v>0.85820743614375827</v>
      </c>
      <c r="F221" s="26">
        <f t="shared" si="213"/>
        <v>3.3553281995236203E-2</v>
      </c>
      <c r="G221" s="120">
        <f t="shared" si="197"/>
        <v>0.82529249734968457</v>
      </c>
      <c r="I221" s="6">
        <v>2031</v>
      </c>
      <c r="J221" s="107">
        <f t="shared" si="214"/>
        <v>3.216186</v>
      </c>
      <c r="K221" s="24">
        <f t="shared" si="198"/>
        <v>0.91034651555216362</v>
      </c>
      <c r="L221" s="34">
        <f t="shared" si="199"/>
        <v>1.6973757135036429</v>
      </c>
      <c r="M221" s="25">
        <f t="shared" si="200"/>
        <v>0.87955479000560488</v>
      </c>
      <c r="N221" s="26">
        <f t="shared" si="201"/>
        <v>3.1488567494295683E-2</v>
      </c>
      <c r="O221" s="120">
        <f t="shared" si="202"/>
        <v>0.81782092349803803</v>
      </c>
      <c r="Q221" s="6">
        <v>2031</v>
      </c>
      <c r="R221" s="107">
        <f t="shared" si="215"/>
        <v>3.216186</v>
      </c>
      <c r="S221" s="24">
        <f t="shared" si="216"/>
        <v>0.97902858786444291</v>
      </c>
      <c r="T221" s="34">
        <f t="shared" si="217"/>
        <v>1.6762428065532486</v>
      </c>
      <c r="U221" s="25">
        <f t="shared" si="218"/>
        <v>0.84704262546653641</v>
      </c>
      <c r="V221" s="26">
        <f t="shared" si="219"/>
        <v>3.7221252891506358E-2</v>
      </c>
      <c r="W221" s="120">
        <f t="shared" si="209"/>
        <v>0.82920018108671223</v>
      </c>
      <c r="Y221" s="6">
        <v>2031</v>
      </c>
      <c r="Z221" s="107">
        <f t="shared" si="220"/>
        <v>3.216186</v>
      </c>
      <c r="AA221" s="24">
        <f t="shared" si="221"/>
        <v>0.9785353550799949</v>
      </c>
      <c r="AB221" s="34">
        <f t="shared" si="222"/>
        <v>1.679093250966426</v>
      </c>
      <c r="AC221" s="25">
        <f t="shared" si="223"/>
        <v>0.8514279245637324</v>
      </c>
      <c r="AD221" s="26">
        <f t="shared" si="224"/>
        <v>7.2467273780840752E-2</v>
      </c>
      <c r="AE221" s="120">
        <f t="shared" si="210"/>
        <v>0.82766532640269364</v>
      </c>
      <c r="AG221" s="6">
        <v>2031</v>
      </c>
      <c r="AH221" s="107">
        <f t="shared" si="225"/>
        <v>3.216186</v>
      </c>
      <c r="AI221" s="24">
        <f t="shared" si="226"/>
        <v>0.90929971168831314</v>
      </c>
      <c r="AJ221" s="34">
        <f t="shared" si="227"/>
        <v>1.6963708877730785</v>
      </c>
      <c r="AK221" s="25">
        <f t="shared" si="228"/>
        <v>0.87800890426627498</v>
      </c>
      <c r="AL221" s="26">
        <f t="shared" si="229"/>
        <v>1.5730132449859956E-2</v>
      </c>
      <c r="AM221" s="120">
        <f t="shared" si="211"/>
        <v>0.81836198350680356</v>
      </c>
      <c r="AP221" s="6">
        <v>2047</v>
      </c>
      <c r="AQ221" s="107">
        <f t="shared" si="236"/>
        <v>4.3312499999999998</v>
      </c>
      <c r="AR221" s="24">
        <f t="shared" si="237"/>
        <v>1.3171696075482153</v>
      </c>
      <c r="AS221" s="34">
        <f t="shared" si="238"/>
        <v>2.3141867646023107</v>
      </c>
      <c r="AT221" s="25">
        <f t="shared" si="239"/>
        <v>1.2280757916958631</v>
      </c>
      <c r="AU221" s="26">
        <f t="shared" si="240"/>
        <v>4.5692024379969103E-2</v>
      </c>
      <c r="AV221" s="120">
        <f t="shared" si="230"/>
        <v>1.0861109729064475</v>
      </c>
      <c r="AX221" s="6"/>
      <c r="AZ221" s="6">
        <v>2047</v>
      </c>
      <c r="BA221" s="107">
        <f t="shared" si="241"/>
        <v>4.3312499999999998</v>
      </c>
      <c r="BB221" s="107">
        <f t="shared" si="206"/>
        <v>4.9775522048154386</v>
      </c>
      <c r="BC221" s="24">
        <f t="shared" si="257"/>
        <v>1.6704264135590099</v>
      </c>
      <c r="BD221" s="34">
        <f t="shared" si="258"/>
        <v>2.77535021129794</v>
      </c>
      <c r="BE221" s="25">
        <f t="shared" si="259"/>
        <v>1.5895491378654409</v>
      </c>
      <c r="BF221" s="26">
        <f t="shared" si="260"/>
        <v>4.4289177897416765E-2</v>
      </c>
      <c r="BG221" s="16">
        <f t="shared" si="231"/>
        <v>1.1858010734324991</v>
      </c>
      <c r="BH221" s="67">
        <v>0.71</v>
      </c>
      <c r="BP221" s="107">
        <f t="shared" si="207"/>
        <v>5.2997769645076191</v>
      </c>
      <c r="BQ221" s="24">
        <f t="shared" si="267"/>
        <v>1.7312515895803242</v>
      </c>
      <c r="BR221" s="34">
        <f t="shared" si="261"/>
        <v>2.9257046190776408</v>
      </c>
      <c r="BS221" s="25">
        <f t="shared" si="262"/>
        <v>1.6473579715384217</v>
      </c>
      <c r="BT221" s="26">
        <f t="shared" si="263"/>
        <v>4.4467076101017765E-2</v>
      </c>
      <c r="BU221" s="67">
        <v>0.71</v>
      </c>
      <c r="CC221" s="107">
        <f t="shared" si="208"/>
        <v>5.2493358059619517</v>
      </c>
      <c r="CD221" s="24">
        <f t="shared" si="242"/>
        <v>1.7009333449712554</v>
      </c>
      <c r="CE221" s="34">
        <f t="shared" si="264"/>
        <v>2.8893078603163906</v>
      </c>
      <c r="CF221" s="25">
        <f t="shared" si="265"/>
        <v>1.618523581891858</v>
      </c>
      <c r="CG221" s="26">
        <f t="shared" si="266"/>
        <v>4.3983563017691886E-2</v>
      </c>
      <c r="CH221" s="67">
        <v>0.71</v>
      </c>
      <c r="CY221" s="67"/>
      <c r="DA221" s="6">
        <v>2047</v>
      </c>
      <c r="DB221" s="107">
        <f t="shared" si="243"/>
        <v>6.3312499999999998</v>
      </c>
      <c r="DC221" s="24">
        <f t="shared" si="244"/>
        <v>1.0692509275520783</v>
      </c>
      <c r="DD221" s="34">
        <f t="shared" si="245"/>
        <v>2.164414248286143</v>
      </c>
      <c r="DE221" s="25">
        <f t="shared" si="246"/>
        <v>0.99765653582483549</v>
      </c>
      <c r="DF221" s="26">
        <f t="shared" si="247"/>
        <v>4.7511502757285794E-2</v>
      </c>
      <c r="DG221" s="120">
        <f t="shared" si="232"/>
        <v>1.1667577124613076</v>
      </c>
      <c r="DK221" s="6">
        <v>2047</v>
      </c>
      <c r="DL221" s="107">
        <f t="shared" si="205"/>
        <v>6.8319904801757909</v>
      </c>
      <c r="DM221" s="24">
        <f t="shared" si="248"/>
        <v>1.2978673836341554</v>
      </c>
      <c r="DN221" s="34">
        <f t="shared" si="249"/>
        <v>2.6973233792022491</v>
      </c>
      <c r="DO221" s="25">
        <f t="shared" si="250"/>
        <v>1.2355795556011107</v>
      </c>
      <c r="DP221" s="26">
        <f t="shared" si="251"/>
        <v>4.5493887810858918E-2</v>
      </c>
      <c r="DQ221" s="110">
        <f t="shared" si="233"/>
        <v>1.4617438236011384</v>
      </c>
      <c r="DR221" s="67">
        <v>0.71</v>
      </c>
      <c r="DT221" s="6">
        <v>2047</v>
      </c>
      <c r="DU221" s="107">
        <f t="shared" si="252"/>
        <v>4.3312499999999998</v>
      </c>
      <c r="DV221" s="24">
        <f t="shared" si="253"/>
        <v>1.3267983848202174</v>
      </c>
      <c r="DW221" s="34">
        <f t="shared" si="254"/>
        <v>2.3219939784785995</v>
      </c>
      <c r="DX221" s="25">
        <f t="shared" si="255"/>
        <v>1.2400868899670758</v>
      </c>
      <c r="DY221" s="26">
        <f t="shared" si="256"/>
        <v>9.061308214496494E-2</v>
      </c>
      <c r="DZ221" s="110">
        <f t="shared" si="234"/>
        <v>1.0819070885115236</v>
      </c>
      <c r="EC221" s="6">
        <v>2047</v>
      </c>
      <c r="ED221" s="107">
        <f>EI$128*(EC221-EC$144)</f>
        <v>4.3312499999999998</v>
      </c>
      <c r="EE221" s="24">
        <f>EG220+((ED221-EG220)*EI$130)</f>
        <v>1.485714919852386</v>
      </c>
      <c r="EF221" s="34">
        <f>EG221+(ED221-EG221)*EI$133</f>
        <v>2.4362951518485039</v>
      </c>
      <c r="EG221" s="25">
        <f>EE221-((EH221-EH220)*EI$132/EI$131)</f>
        <v>1.4159348489976984</v>
      </c>
      <c r="EH221" s="26">
        <f>EH220+(EE221-EH220)*EJ221*EI$129*EI$131/EI$132</f>
        <v>8.3741704360675906E-2</v>
      </c>
      <c r="EI221" s="110">
        <f t="shared" si="235"/>
        <v>1.0203603028508055</v>
      </c>
      <c r="EJ221" s="67">
        <v>0.71</v>
      </c>
      <c r="EK221" s="6"/>
      <c r="EL221" s="23"/>
      <c r="EM221" s="24"/>
      <c r="EN221" s="34"/>
      <c r="EO221" s="25"/>
      <c r="EP221" s="26"/>
      <c r="EQ221" s="16"/>
      <c r="ES221" s="6"/>
      <c r="ET221" s="23"/>
    </row>
    <row r="222" spans="1:150" x14ac:dyDescent="0.35">
      <c r="A222" s="14">
        <v>2032</v>
      </c>
      <c r="B222" s="107">
        <f t="shared" si="212"/>
        <v>3.2558919999999998</v>
      </c>
      <c r="C222" s="24">
        <f t="shared" si="194"/>
        <v>0.93343478933474788</v>
      </c>
      <c r="D222" s="34">
        <f t="shared" si="195"/>
        <v>1.7053502044836382</v>
      </c>
      <c r="E222" s="25">
        <f t="shared" si="196"/>
        <v>0.8704430838209819</v>
      </c>
      <c r="F222" s="26">
        <f t="shared" si="213"/>
        <v>3.4466205263551652E-2</v>
      </c>
      <c r="G222" s="120">
        <f t="shared" si="197"/>
        <v>0.83490712066265627</v>
      </c>
      <c r="I222" s="14">
        <v>2032</v>
      </c>
      <c r="J222" s="107">
        <f t="shared" si="214"/>
        <v>3.2558919999999998</v>
      </c>
      <c r="K222" s="24">
        <f t="shared" si="198"/>
        <v>0.92476935810016825</v>
      </c>
      <c r="L222" s="34">
        <f t="shared" si="199"/>
        <v>1.7203401447788258</v>
      </c>
      <c r="M222" s="25">
        <f t="shared" si="200"/>
        <v>0.89350453042896283</v>
      </c>
      <c r="N222" s="26">
        <f t="shared" si="201"/>
        <v>3.2408121249331137E-2</v>
      </c>
      <c r="O222" s="120">
        <f t="shared" si="202"/>
        <v>0.82683561434986297</v>
      </c>
      <c r="Q222" s="14">
        <v>2032</v>
      </c>
      <c r="R222" s="107">
        <f t="shared" si="215"/>
        <v>3.2558919999999998</v>
      </c>
      <c r="S222" s="24">
        <f t="shared" si="216"/>
        <v>0.9921035348009416</v>
      </c>
      <c r="T222" s="34">
        <f t="shared" si="217"/>
        <v>1.697535209966853</v>
      </c>
      <c r="U222" s="25">
        <f t="shared" si="218"/>
        <v>0.85842001533362033</v>
      </c>
      <c r="V222" s="26">
        <f t="shared" si="219"/>
        <v>3.818300483012018E-2</v>
      </c>
      <c r="W222" s="120">
        <f t="shared" si="209"/>
        <v>0.8391151946332327</v>
      </c>
      <c r="Y222" s="14">
        <v>2032</v>
      </c>
      <c r="Z222" s="107">
        <f t="shared" si="220"/>
        <v>3.2558919999999998</v>
      </c>
      <c r="AA222" s="24">
        <f t="shared" si="221"/>
        <v>0.99192076049147349</v>
      </c>
      <c r="AB222" s="34">
        <f t="shared" si="222"/>
        <v>1.70064042702879</v>
      </c>
      <c r="AC222" s="25">
        <f t="shared" si="223"/>
        <v>0.86319727235198496</v>
      </c>
      <c r="AD222" s="26">
        <f t="shared" si="224"/>
        <v>7.4332831579963773E-2</v>
      </c>
      <c r="AE222" s="120">
        <f t="shared" si="210"/>
        <v>0.83744315467680508</v>
      </c>
      <c r="AG222" s="14">
        <v>2032</v>
      </c>
      <c r="AH222" s="107">
        <f t="shared" si="225"/>
        <v>3.2558919999999998</v>
      </c>
      <c r="AI222" s="24">
        <f t="shared" si="226"/>
        <v>0.9235786559129161</v>
      </c>
      <c r="AJ222" s="34">
        <f t="shared" si="227"/>
        <v>1.7192347724346106</v>
      </c>
      <c r="AK222" s="25">
        <f t="shared" si="228"/>
        <v>0.89180395759170905</v>
      </c>
      <c r="AL222" s="26">
        <f t="shared" si="229"/>
        <v>1.6190635324080348E-2</v>
      </c>
      <c r="AM222" s="120">
        <f t="shared" si="211"/>
        <v>0.8274308148429016</v>
      </c>
      <c r="AP222" s="14">
        <v>2048</v>
      </c>
      <c r="AQ222" s="107">
        <f t="shared" si="236"/>
        <v>4.3875000000000002</v>
      </c>
      <c r="AR222" s="24">
        <f t="shared" si="237"/>
        <v>1.3368863614298576</v>
      </c>
      <c r="AS222" s="34">
        <f t="shared" si="238"/>
        <v>2.3458517925936375</v>
      </c>
      <c r="AT222" s="25">
        <f t="shared" si="239"/>
        <v>1.2465027578363652</v>
      </c>
      <c r="AU222" s="26">
        <f t="shared" si="240"/>
        <v>4.7001931678425514E-2</v>
      </c>
      <c r="AV222" s="120">
        <f t="shared" si="230"/>
        <v>1.0993490347572723</v>
      </c>
      <c r="AX222" s="14"/>
      <c r="AZ222" s="14">
        <v>2048</v>
      </c>
      <c r="BA222" s="107">
        <f t="shared" si="241"/>
        <v>4.3875000000000002</v>
      </c>
      <c r="BB222" s="107">
        <f t="shared" si="206"/>
        <v>5.0477098543991783</v>
      </c>
      <c r="BC222" s="24">
        <f t="shared" si="257"/>
        <v>1.7086481929428627</v>
      </c>
      <c r="BD222" s="34">
        <f t="shared" si="258"/>
        <v>2.824309939823376</v>
      </c>
      <c r="BE222" s="25">
        <f t="shared" si="259"/>
        <v>1.627094601205636</v>
      </c>
      <c r="BF222" s="26">
        <f t="shared" si="260"/>
        <v>4.5471114009550485E-2</v>
      </c>
      <c r="BG222" s="16">
        <f t="shared" si="231"/>
        <v>1.19721533861774</v>
      </c>
      <c r="BH222" s="67">
        <v>0.7</v>
      </c>
      <c r="BP222" s="107">
        <f t="shared" si="207"/>
        <v>5.3930428682341649</v>
      </c>
      <c r="BQ222" s="24">
        <f t="shared" si="267"/>
        <v>1.7763593593806231</v>
      </c>
      <c r="BR222" s="34">
        <f t="shared" si="261"/>
        <v>2.9870378182569075</v>
      </c>
      <c r="BS222" s="25">
        <f t="shared" si="262"/>
        <v>1.6914966374999223</v>
      </c>
      <c r="BT222" s="26">
        <f t="shared" si="263"/>
        <v>4.569697062102792E-2</v>
      </c>
      <c r="BU222" s="67">
        <v>0.7</v>
      </c>
      <c r="CC222" s="107">
        <f t="shared" si="208"/>
        <v>5.351949760986451</v>
      </c>
      <c r="CD222" s="24">
        <f t="shared" si="242"/>
        <v>1.7471027794998757</v>
      </c>
      <c r="CE222" s="34">
        <f t="shared" si="264"/>
        <v>2.9545548759752194</v>
      </c>
      <c r="CF222" s="25">
        <f t="shared" si="265"/>
        <v>1.6636499378922489</v>
      </c>
      <c r="CG222" s="26">
        <f t="shared" si="266"/>
        <v>4.5193024490266187E-2</v>
      </c>
      <c r="CH222" s="67">
        <v>0.7</v>
      </c>
      <c r="CY222" s="67"/>
      <c r="DA222" s="14">
        <v>2048</v>
      </c>
      <c r="DB222" s="107">
        <f t="shared" si="243"/>
        <v>6.3875000000000002</v>
      </c>
      <c r="DC222" s="24">
        <f t="shared" si="244"/>
        <v>1.0802558869133199</v>
      </c>
      <c r="DD222" s="34">
        <f t="shared" si="245"/>
        <v>2.1908014570145582</v>
      </c>
      <c r="DE222" s="25">
        <f t="shared" si="246"/>
        <v>1.0079637800223973</v>
      </c>
      <c r="DF222" s="26">
        <f t="shared" si="247"/>
        <v>4.8559214451357136E-2</v>
      </c>
      <c r="DG222" s="120">
        <f t="shared" si="232"/>
        <v>1.1828376769921609</v>
      </c>
      <c r="DK222" s="14">
        <v>2048</v>
      </c>
      <c r="DL222" s="107">
        <f t="shared" si="205"/>
        <v>6.8997732485732017</v>
      </c>
      <c r="DM222" s="24">
        <f t="shared" si="248"/>
        <v>1.322383323945908</v>
      </c>
      <c r="DN222" s="34">
        <f t="shared" si="249"/>
        <v>2.7438008690245597</v>
      </c>
      <c r="DO222" s="25">
        <f t="shared" si="250"/>
        <v>1.2598157415752906</v>
      </c>
      <c r="DP222" s="26">
        <f t="shared" si="251"/>
        <v>4.6400664366954822E-2</v>
      </c>
      <c r="DQ222" s="110">
        <f t="shared" si="233"/>
        <v>1.483985127449269</v>
      </c>
      <c r="DR222" s="67">
        <v>0.7</v>
      </c>
      <c r="DT222" s="14">
        <v>2048</v>
      </c>
      <c r="DU222" s="107">
        <f t="shared" si="252"/>
        <v>4.3875000000000002</v>
      </c>
      <c r="DV222" s="24">
        <f t="shared" si="253"/>
        <v>1.347067461577095</v>
      </c>
      <c r="DW222" s="34">
        <f t="shared" si="254"/>
        <v>2.3540501757609498</v>
      </c>
      <c r="DX222" s="25">
        <f t="shared" si="255"/>
        <v>1.2591156550168456</v>
      </c>
      <c r="DY222" s="26">
        <f t="shared" si="256"/>
        <v>9.3199899984972273E-2</v>
      </c>
      <c r="DZ222" s="110">
        <f t="shared" si="234"/>
        <v>1.0949345207441041</v>
      </c>
      <c r="EC222" s="14">
        <v>2048</v>
      </c>
      <c r="ED222" s="107">
        <f>EI$128*(EC222-EC$144)</f>
        <v>4.3875000000000002</v>
      </c>
      <c r="EE222" s="24">
        <f>EG221+((ED222-EG221)*EI$130)</f>
        <v>1.5169383484802665</v>
      </c>
      <c r="EF222" s="34">
        <f>EG222+(ED222-EG222)*EI$133</f>
        <v>2.4759876133969643</v>
      </c>
      <c r="EG222" s="25">
        <f>EE222-((EH222-EH221)*EI$132/EI$131)</f>
        <v>1.4467117129184064</v>
      </c>
      <c r="EH222" s="26">
        <f>EH221+(EE222-EH221)*EJ222*EI$129*EI$131/EI$132</f>
        <v>8.5807193641907087E-2</v>
      </c>
      <c r="EI222" s="110">
        <f t="shared" si="235"/>
        <v>1.0292759004785579</v>
      </c>
      <c r="EJ222" s="67">
        <v>0.7</v>
      </c>
      <c r="EK222" s="14"/>
      <c r="EL222" s="23"/>
      <c r="EM222" s="24"/>
      <c r="EN222" s="34"/>
      <c r="EO222" s="25"/>
      <c r="EP222" s="26"/>
      <c r="EQ222" s="16"/>
      <c r="ES222" s="14"/>
      <c r="ET222" s="23"/>
    </row>
    <row r="223" spans="1:150" x14ac:dyDescent="0.35">
      <c r="A223" s="6">
        <v>2033</v>
      </c>
      <c r="B223" s="107">
        <f t="shared" si="212"/>
        <v>3.295598</v>
      </c>
      <c r="C223" s="24">
        <f t="shared" si="194"/>
        <v>0.9465323193160986</v>
      </c>
      <c r="D223" s="34">
        <f t="shared" si="195"/>
        <v>1.7272062993660731</v>
      </c>
      <c r="E223" s="25">
        <f t="shared" si="196"/>
        <v>0.88268769133242009</v>
      </c>
      <c r="F223" s="26">
        <f t="shared" si="213"/>
        <v>3.5391489727083225E-2</v>
      </c>
      <c r="G223" s="120">
        <f t="shared" si="197"/>
        <v>0.84451860803365297</v>
      </c>
      <c r="I223" s="6">
        <v>2033</v>
      </c>
      <c r="J223" s="107">
        <f t="shared" si="214"/>
        <v>3.295598</v>
      </c>
      <c r="K223" s="24">
        <f t="shared" si="198"/>
        <v>0.93920916287449097</v>
      </c>
      <c r="L223" s="34">
        <f t="shared" si="199"/>
        <v>1.7433155321714466</v>
      </c>
      <c r="M223" s="25">
        <f t="shared" si="200"/>
        <v>0.9074711264176103</v>
      </c>
      <c r="N223" s="26">
        <f t="shared" si="201"/>
        <v>3.3341592909827626E-2</v>
      </c>
      <c r="O223" s="120">
        <f t="shared" si="202"/>
        <v>0.83584440575383634</v>
      </c>
      <c r="Q223" s="6">
        <v>2033</v>
      </c>
      <c r="R223" s="107">
        <f t="shared" si="215"/>
        <v>3.295598</v>
      </c>
      <c r="S223" s="24">
        <f t="shared" si="216"/>
        <v>1.0051868735702296</v>
      </c>
      <c r="T223" s="34">
        <f t="shared" si="217"/>
        <v>1.7188334157652994</v>
      </c>
      <c r="U223" s="25">
        <f t="shared" si="218"/>
        <v>0.8698063319466145</v>
      </c>
      <c r="V223" s="26">
        <f t="shared" si="219"/>
        <v>3.9156965561225325E-2</v>
      </c>
      <c r="W223" s="120">
        <f t="shared" si="209"/>
        <v>0.84902708381868486</v>
      </c>
      <c r="Y223" s="6">
        <v>2033</v>
      </c>
      <c r="Z223" s="107">
        <f t="shared" si="220"/>
        <v>3.295598</v>
      </c>
      <c r="AA223" s="24">
        <f t="shared" si="221"/>
        <v>1.0053224468684585</v>
      </c>
      <c r="AB223" s="34">
        <f t="shared" si="222"/>
        <v>1.7221988354732447</v>
      </c>
      <c r="AC223" s="25">
        <f t="shared" si="223"/>
        <v>0.87498390072806886</v>
      </c>
      <c r="AD223" s="26">
        <f t="shared" si="224"/>
        <v>7.6221796016781015E-2</v>
      </c>
      <c r="AE223" s="120">
        <f t="shared" si="210"/>
        <v>0.84721493474517584</v>
      </c>
      <c r="AG223" s="6">
        <v>2033</v>
      </c>
      <c r="AH223" s="107">
        <f t="shared" si="225"/>
        <v>3.295598</v>
      </c>
      <c r="AI223" s="24">
        <f t="shared" si="226"/>
        <v>0.9378702666204215</v>
      </c>
      <c r="AJ223" s="34">
        <f t="shared" si="227"/>
        <v>1.7421067616912822</v>
      </c>
      <c r="AK223" s="25">
        <f t="shared" si="228"/>
        <v>0.9056114795250495</v>
      </c>
      <c r="AL223" s="26">
        <f t="shared" si="229"/>
        <v>1.6658153977636463E-2</v>
      </c>
      <c r="AM223" s="120">
        <f t="shared" si="211"/>
        <v>0.8364952821662327</v>
      </c>
      <c r="AP223" s="6">
        <v>2049</v>
      </c>
      <c r="AQ223" s="107">
        <f t="shared" si="236"/>
        <v>4.4437500000000005</v>
      </c>
      <c r="AR223" s="24">
        <f t="shared" si="237"/>
        <v>1.3566159528564807</v>
      </c>
      <c r="AS223" s="34">
        <f t="shared" si="238"/>
        <v>2.3775254313931109</v>
      </c>
      <c r="AT223" s="25">
        <f t="shared" si="239"/>
        <v>1.2649429713740168</v>
      </c>
      <c r="AU223" s="26">
        <f t="shared" si="240"/>
        <v>4.8330525612953978E-2</v>
      </c>
      <c r="AV223" s="120">
        <f t="shared" si="230"/>
        <v>1.1125824600190941</v>
      </c>
      <c r="AX223" s="6"/>
      <c r="AZ223" s="6">
        <v>2049</v>
      </c>
      <c r="BA223" s="107">
        <f t="shared" si="241"/>
        <v>4.4437500000000005</v>
      </c>
      <c r="BB223" s="107">
        <f t="shared" si="206"/>
        <v>5.1177487602974363</v>
      </c>
      <c r="BC223" s="24">
        <f t="shared" si="257"/>
        <v>1.7473127304447575</v>
      </c>
      <c r="BD223" s="34">
        <f t="shared" si="258"/>
        <v>2.8735360233452116</v>
      </c>
      <c r="BE223" s="25">
        <f t="shared" si="259"/>
        <v>1.665113780370937</v>
      </c>
      <c r="BF223" s="26">
        <f t="shared" si="260"/>
        <v>4.6662403141055131E-2</v>
      </c>
      <c r="BG223" s="16">
        <f t="shared" si="231"/>
        <v>1.2084222429742746</v>
      </c>
      <c r="BH223" s="67">
        <v>0.69</v>
      </c>
      <c r="BP223" s="107">
        <f t="shared" si="207"/>
        <v>5.4866010809410888</v>
      </c>
      <c r="BQ223" s="24">
        <f t="shared" si="267"/>
        <v>1.8222000345320362</v>
      </c>
      <c r="BR223" s="34">
        <f t="shared" si="261"/>
        <v>3.0489670870837182</v>
      </c>
      <c r="BS223" s="25">
        <f t="shared" si="262"/>
        <v>1.7363949365451345</v>
      </c>
      <c r="BT223" s="26">
        <f t="shared" si="263"/>
        <v>4.6940522765765623E-2</v>
      </c>
      <c r="BU223" s="67">
        <v>0.69</v>
      </c>
      <c r="CC223" s="107">
        <f t="shared" si="208"/>
        <v>5.4555824347868622</v>
      </c>
      <c r="CD223" s="24">
        <f t="shared" si="242"/>
        <v>1.7942440930852994</v>
      </c>
      <c r="CE223" s="34">
        <f t="shared" si="264"/>
        <v>3.0208010543823054</v>
      </c>
      <c r="CF223" s="25">
        <f t="shared" si="265"/>
        <v>1.7097649264721593</v>
      </c>
      <c r="CG223" s="26">
        <f t="shared" si="266"/>
        <v>4.6417360238282711E-2</v>
      </c>
      <c r="CH223" s="67">
        <v>0.69</v>
      </c>
      <c r="CY223" s="67"/>
      <c r="DA223" s="6">
        <v>2049</v>
      </c>
      <c r="DB223" s="107">
        <f t="shared" si="243"/>
        <v>6.4437500000000005</v>
      </c>
      <c r="DC223" s="24">
        <f t="shared" si="244"/>
        <v>1.091267203843554</v>
      </c>
      <c r="DD223" s="34">
        <f t="shared" si="245"/>
        <v>2.2171929689809655</v>
      </c>
      <c r="DE223" s="25">
        <f t="shared" si="246"/>
        <v>1.0182776445861004</v>
      </c>
      <c r="DF223" s="26">
        <f t="shared" si="247"/>
        <v>4.9617034150740522E-2</v>
      </c>
      <c r="DG223" s="120">
        <f t="shared" si="232"/>
        <v>1.1989153243948651</v>
      </c>
      <c r="DK223" s="6">
        <v>2049</v>
      </c>
      <c r="DL223" s="107">
        <f t="shared" si="205"/>
        <v>6.9674862049076713</v>
      </c>
      <c r="DM223" s="24">
        <f t="shared" si="248"/>
        <v>1.3472857914258594</v>
      </c>
      <c r="DN223" s="34">
        <f t="shared" si="249"/>
        <v>2.7905146475804794</v>
      </c>
      <c r="DO223" s="25">
        <f t="shared" si="250"/>
        <v>1.2844530397889145</v>
      </c>
      <c r="DP223" s="26">
        <f t="shared" si="251"/>
        <v>4.7311283955896052E-2</v>
      </c>
      <c r="DQ223" s="110">
        <f t="shared" si="233"/>
        <v>1.5060616077915649</v>
      </c>
      <c r="DR223" s="67">
        <v>0.69</v>
      </c>
      <c r="DT223" s="6">
        <v>2049</v>
      </c>
      <c r="DU223" s="107">
        <f t="shared" si="252"/>
        <v>4.4437500000000005</v>
      </c>
      <c r="DV223" s="24">
        <f t="shared" si="253"/>
        <v>1.367361376402823</v>
      </c>
      <c r="DW223" s="34">
        <f t="shared" si="254"/>
        <v>2.3861230474848227</v>
      </c>
      <c r="DX223" s="25">
        <f t="shared" si="255"/>
        <v>1.2781700730535734</v>
      </c>
      <c r="DY223" s="26">
        <f t="shared" si="256"/>
        <v>9.5823173612891374E-2</v>
      </c>
      <c r="DZ223" s="110">
        <f t="shared" si="234"/>
        <v>1.1079529744312493</v>
      </c>
      <c r="EC223" s="6">
        <v>2049</v>
      </c>
      <c r="ED223" s="107">
        <f>EI$128*(EC223-EC$144)</f>
        <v>4.4437500000000005</v>
      </c>
      <c r="EE223" s="24">
        <f>EG222+((ED223-EG222)*EI$130)</f>
        <v>1.5485810442963097</v>
      </c>
      <c r="EF223" s="34">
        <f>EG223+(ED223-EG223)*EI$133</f>
        <v>2.5159663937513068</v>
      </c>
      <c r="EG223" s="25">
        <f>EE223-((EH223-EH222)*EI$132/EI$131)</f>
        <v>1.4779290673097023</v>
      </c>
      <c r="EH223" s="26">
        <f>EH222+(EE223-EH222)*EJ223*EI$129*EI$131/EI$132</f>
        <v>8.7885192965042602E-2</v>
      </c>
      <c r="EI223" s="110">
        <f t="shared" si="235"/>
        <v>1.0380373264416045</v>
      </c>
      <c r="EJ223" s="67">
        <v>0.69</v>
      </c>
      <c r="EK223" s="6"/>
      <c r="EL223" s="23"/>
      <c r="EM223" s="24"/>
      <c r="EN223" s="34"/>
      <c r="EO223" s="25"/>
      <c r="EP223" s="26"/>
      <c r="EQ223" s="16"/>
      <c r="ES223" s="6"/>
      <c r="ET223" s="23"/>
    </row>
    <row r="224" spans="1:150" x14ac:dyDescent="0.35">
      <c r="A224" s="14">
        <v>2034</v>
      </c>
      <c r="B224" s="107">
        <f t="shared" si="212"/>
        <v>3.3353039999999998</v>
      </c>
      <c r="C224" s="24">
        <f t="shared" si="194"/>
        <v>0.95963852801686544</v>
      </c>
      <c r="D224" s="34">
        <f t="shared" si="195"/>
        <v>1.7490682029687772</v>
      </c>
      <c r="E224" s="25">
        <f t="shared" si="196"/>
        <v>0.89494123533658043</v>
      </c>
      <c r="F224" s="26">
        <f t="shared" si="213"/>
        <v>3.6329131649985906E-2</v>
      </c>
      <c r="G224" s="120">
        <f t="shared" si="197"/>
        <v>0.85412696763219675</v>
      </c>
      <c r="I224" s="14">
        <v>2034</v>
      </c>
      <c r="J224" s="107">
        <f t="shared" si="214"/>
        <v>3.3353039999999998</v>
      </c>
      <c r="K224" s="24">
        <f t="shared" si="198"/>
        <v>0.95366550250326243</v>
      </c>
      <c r="L224" s="34">
        <f t="shared" si="199"/>
        <v>1.7663016076838698</v>
      </c>
      <c r="M224" s="25">
        <f t="shared" si="200"/>
        <v>0.92145416566749228</v>
      </c>
      <c r="N224" s="26">
        <f t="shared" si="201"/>
        <v>3.4288985169703218E-2</v>
      </c>
      <c r="O224" s="120">
        <f t="shared" si="202"/>
        <v>0.84484744201637751</v>
      </c>
      <c r="Q224" s="14">
        <v>2034</v>
      </c>
      <c r="R224" s="107">
        <f t="shared" si="215"/>
        <v>3.3353039999999998</v>
      </c>
      <c r="S224" s="24">
        <f t="shared" si="216"/>
        <v>1.0182786015167893</v>
      </c>
      <c r="T224" s="34">
        <f t="shared" si="217"/>
        <v>1.7401374221139569</v>
      </c>
      <c r="U224" s="25">
        <f t="shared" si="218"/>
        <v>0.88120157248301068</v>
      </c>
      <c r="V224" s="26">
        <f t="shared" si="219"/>
        <v>4.0143131237727329E-2</v>
      </c>
      <c r="W224" s="120">
        <f t="shared" si="209"/>
        <v>0.85893584963094627</v>
      </c>
      <c r="Y224" s="14">
        <v>2034</v>
      </c>
      <c r="Z224" s="107">
        <f t="shared" si="220"/>
        <v>3.3353039999999998</v>
      </c>
      <c r="AA224" s="24">
        <f t="shared" si="221"/>
        <v>1.0187404041285277</v>
      </c>
      <c r="AB224" s="34">
        <f t="shared" si="222"/>
        <v>1.7437684693453743</v>
      </c>
      <c r="AC224" s="25">
        <f t="shared" si="223"/>
        <v>0.88678779899288351</v>
      </c>
      <c r="AD224" s="26">
        <f t="shared" si="224"/>
        <v>7.8134152612949773E-2</v>
      </c>
      <c r="AE224" s="120">
        <f t="shared" si="210"/>
        <v>0.85698067035249081</v>
      </c>
      <c r="AG224" s="14">
        <v>2034</v>
      </c>
      <c r="AH224" s="107">
        <f t="shared" si="225"/>
        <v>3.3353039999999998</v>
      </c>
      <c r="AI224" s="24">
        <f t="shared" si="226"/>
        <v>0.95217410698743143</v>
      </c>
      <c r="AJ224" s="34">
        <f t="shared" si="227"/>
        <v>1.7649865816108574</v>
      </c>
      <c r="AK224" s="25">
        <f t="shared" si="228"/>
        <v>0.91943104863208869</v>
      </c>
      <c r="AL224" s="26">
        <f t="shared" si="229"/>
        <v>1.7132691055250126E-2</v>
      </c>
      <c r="AM224" s="120">
        <f t="shared" si="211"/>
        <v>0.84555553297876873</v>
      </c>
      <c r="AP224" s="14">
        <v>2050</v>
      </c>
      <c r="AQ224" s="107">
        <f t="shared" si="236"/>
        <v>4.5</v>
      </c>
      <c r="AR224" s="24">
        <f t="shared" si="237"/>
        <v>1.3763583354398956</v>
      </c>
      <c r="AS224" s="34">
        <f t="shared" si="238"/>
        <v>2.409207652688806</v>
      </c>
      <c r="AT224" s="25">
        <f t="shared" si="239"/>
        <v>1.2833963887520095</v>
      </c>
      <c r="AU224" s="26">
        <f t="shared" si="240"/>
        <v>4.9677800202633488E-2</v>
      </c>
      <c r="AV224" s="120">
        <f t="shared" si="230"/>
        <v>1.1258112639367965</v>
      </c>
      <c r="AX224" s="14"/>
      <c r="AZ224" s="14">
        <v>2050</v>
      </c>
      <c r="BA224" s="107">
        <f t="shared" si="241"/>
        <v>4.5</v>
      </c>
      <c r="BB224" s="107">
        <f t="shared" si="206"/>
        <v>5.1876799594822272</v>
      </c>
      <c r="BC224" s="24">
        <f t="shared" si="257"/>
        <v>1.7864309595795298</v>
      </c>
      <c r="BD224" s="34">
        <f t="shared" si="258"/>
        <v>2.9230396704092674</v>
      </c>
      <c r="BE224" s="25">
        <f t="shared" si="259"/>
        <v>1.7036179762930583</v>
      </c>
      <c r="BF224" s="26">
        <f t="shared" si="260"/>
        <v>4.7862591304627181E-2</v>
      </c>
      <c r="BG224" s="16">
        <f t="shared" si="231"/>
        <v>1.219421694116209</v>
      </c>
      <c r="BH224" s="67">
        <v>0.68</v>
      </c>
      <c r="BP224" s="107">
        <f t="shared" si="207"/>
        <v>5.5804620691352813</v>
      </c>
      <c r="BQ224" s="24">
        <f t="shared" si="267"/>
        <v>1.8687846085915392</v>
      </c>
      <c r="BR224" s="34">
        <f t="shared" si="261"/>
        <v>3.1115038637663996</v>
      </c>
      <c r="BS224" s="25">
        <f t="shared" si="262"/>
        <v>1.7820648301062325</v>
      </c>
      <c r="BT224" s="26">
        <f t="shared" si="263"/>
        <v>4.8197331149610646E-2</v>
      </c>
      <c r="BU224" s="67">
        <v>0.68</v>
      </c>
      <c r="CC224" s="107">
        <f t="shared" si="208"/>
        <v>5.5602531727957674</v>
      </c>
      <c r="CD224" s="24">
        <f t="shared" si="242"/>
        <v>1.8423757416755444</v>
      </c>
      <c r="CE224" s="34">
        <f t="shared" si="264"/>
        <v>3.0880658902459537</v>
      </c>
      <c r="CF224" s="25">
        <f t="shared" si="265"/>
        <v>1.7568881227191309</v>
      </c>
      <c r="CG224" s="26">
        <f t="shared" si="266"/>
        <v>4.7656311237651024E-2</v>
      </c>
      <c r="CH224" s="67">
        <v>0.68</v>
      </c>
      <c r="CY224" s="67"/>
      <c r="DA224" s="14">
        <v>2050</v>
      </c>
      <c r="DB224" s="107">
        <f t="shared" si="243"/>
        <v>6.5</v>
      </c>
      <c r="DC224" s="24">
        <f t="shared" si="244"/>
        <v>1.1022850396828183</v>
      </c>
      <c r="DD224" s="34">
        <f t="shared" si="245"/>
        <v>2.2435888815421219</v>
      </c>
      <c r="DE224" s="25">
        <f t="shared" si="246"/>
        <v>1.0285982792955728</v>
      </c>
      <c r="DF224" s="26">
        <f t="shared" si="247"/>
        <v>5.068495821432379E-2</v>
      </c>
      <c r="DG224" s="120">
        <f t="shared" si="232"/>
        <v>1.2149906022465491</v>
      </c>
      <c r="DK224" s="14">
        <v>2050</v>
      </c>
      <c r="DL224" s="107">
        <f t="shared" si="205"/>
        <v>7.035137261322518</v>
      </c>
      <c r="DM224" s="24">
        <f t="shared" si="248"/>
        <v>1.372582275483917</v>
      </c>
      <c r="DN224" s="34">
        <f t="shared" si="249"/>
        <v>2.8374726360495499</v>
      </c>
      <c r="DO224" s="25">
        <f t="shared" si="250"/>
        <v>1.3094993762871829</v>
      </c>
      <c r="DP224" s="26">
        <f t="shared" si="251"/>
        <v>4.8225528871790747E-2</v>
      </c>
      <c r="DQ224" s="110">
        <f t="shared" si="233"/>
        <v>1.527973259762367</v>
      </c>
      <c r="DR224" s="67">
        <v>0.68</v>
      </c>
      <c r="DT224" s="14">
        <v>2050</v>
      </c>
      <c r="DU224" s="107">
        <f t="shared" si="252"/>
        <v>4.5</v>
      </c>
      <c r="DV224" s="24">
        <f t="shared" si="253"/>
        <v>1.3876800722704825</v>
      </c>
      <c r="DW224" s="34">
        <f t="shared" si="254"/>
        <v>2.4182125580868927</v>
      </c>
      <c r="DX224" s="25">
        <f t="shared" si="255"/>
        <v>1.297250089364451</v>
      </c>
      <c r="DY224" s="26">
        <f t="shared" si="256"/>
        <v>9.8482878992480538E-2</v>
      </c>
      <c r="DZ224" s="110">
        <f t="shared" si="234"/>
        <v>1.1209624687224418</v>
      </c>
      <c r="EC224" s="14">
        <v>2050</v>
      </c>
      <c r="ED224" s="107">
        <f>EI$128*(EC224-EC$144)</f>
        <v>4.5</v>
      </c>
      <c r="EE224" s="24">
        <f>EG223+((ED224-EG223)*EI$130)</f>
        <v>1.5806492583118454</v>
      </c>
      <c r="EF224" s="34">
        <f>EG224+(ED224-EG224)*EI$133</f>
        <v>2.5562358977208692</v>
      </c>
      <c r="EG224" s="25">
        <f>EE224-((EH224-EH223)*EI$132/EI$131)</f>
        <v>1.5095936888013375</v>
      </c>
      <c r="EH224" s="26">
        <f>EH223+(EE224-EH223)*EJ224*EI$129*EI$131/EI$132</f>
        <v>8.9975062656528132E-2</v>
      </c>
      <c r="EI224" s="110">
        <f t="shared" si="235"/>
        <v>1.0466422089195317</v>
      </c>
      <c r="EJ224" s="67">
        <v>0.68</v>
      </c>
      <c r="EK224" s="14"/>
      <c r="EL224" s="23"/>
      <c r="EM224" s="24"/>
      <c r="EN224" s="34"/>
      <c r="EO224" s="25"/>
      <c r="EP224" s="26"/>
      <c r="EQ224" s="16"/>
      <c r="ES224" s="14"/>
      <c r="ET224" s="23"/>
    </row>
    <row r="225" spans="1:150" x14ac:dyDescent="0.35">
      <c r="A225" s="6">
        <v>2035</v>
      </c>
      <c r="B225" s="107">
        <f t="shared" si="212"/>
        <v>3.3750100000000001</v>
      </c>
      <c r="C225" s="24">
        <f t="shared" ref="C225:C265" si="268">E224+((B225-E224)*G$130)</f>
        <v>0.97275339282789519</v>
      </c>
      <c r="D225" s="34">
        <f t="shared" ref="D225:D265" si="269">E225+(B225-E225)*G$133</f>
        <v>1.7709359014545369</v>
      </c>
      <c r="E225" s="25">
        <f t="shared" ref="E225:E265" si="270">C225-((F225-F224)*G$132/G$131)</f>
        <v>0.90720369454544159</v>
      </c>
      <c r="F225" s="26">
        <f t="shared" si="213"/>
        <v>3.7279127277267843E-2</v>
      </c>
      <c r="G225" s="120">
        <f t="shared" ref="G225:G265" si="271">D225-E225</f>
        <v>0.86373220690909536</v>
      </c>
      <c r="I225" s="6">
        <v>2035</v>
      </c>
      <c r="J225" s="107">
        <f t="shared" si="214"/>
        <v>3.3750100000000001</v>
      </c>
      <c r="K225" s="24">
        <f t="shared" ref="K225:K288" si="272">M224+((J225-M224)*O$130)</f>
        <v>0.96813797252733691</v>
      </c>
      <c r="L225" s="34">
        <f t="shared" ref="L225:L288" si="273">M225+(J225-M225)*O$133</f>
        <v>1.7892981176803828</v>
      </c>
      <c r="M225" s="25">
        <f t="shared" ref="M225:M288" si="274">K225-((N225-N224)*O$132/O$131)</f>
        <v>0.93545325796981982</v>
      </c>
      <c r="N225" s="26">
        <f t="shared" ref="N225:N288" si="275">N224+(K225-N224)*O$129*O$131/O$132</f>
        <v>3.5250300303747838E-2</v>
      </c>
      <c r="O225" s="120">
        <f t="shared" ref="O225:O288" si="276">L225-M225</f>
        <v>0.85384485971056301</v>
      </c>
      <c r="Q225" s="6">
        <v>2035</v>
      </c>
      <c r="R225" s="107">
        <f t="shared" si="215"/>
        <v>3.3750100000000001</v>
      </c>
      <c r="S225" s="24">
        <f t="shared" si="216"/>
        <v>1.0313787159880838</v>
      </c>
      <c r="T225" s="34">
        <f t="shared" si="217"/>
        <v>1.7614472271799722</v>
      </c>
      <c r="U225" s="25">
        <f t="shared" si="218"/>
        <v>0.89260573412303434</v>
      </c>
      <c r="V225" s="26">
        <f t="shared" si="219"/>
        <v>4.114149801373488E-2</v>
      </c>
      <c r="W225" s="120">
        <f t="shared" si="209"/>
        <v>0.86884149305693781</v>
      </c>
      <c r="Y225" s="6">
        <v>2035</v>
      </c>
      <c r="Z225" s="107">
        <f t="shared" si="220"/>
        <v>3.3750100000000001</v>
      </c>
      <c r="AA225" s="24">
        <f t="shared" si="221"/>
        <v>1.0321746221977293</v>
      </c>
      <c r="AB225" s="34">
        <f t="shared" si="222"/>
        <v>1.7653493216963092</v>
      </c>
      <c r="AC225" s="25">
        <f t="shared" si="223"/>
        <v>0.89860895645586025</v>
      </c>
      <c r="AD225" s="26">
        <f t="shared" si="224"/>
        <v>8.0069886899063816E-2</v>
      </c>
      <c r="AE225" s="120">
        <f t="shared" si="210"/>
        <v>0.86674036524044895</v>
      </c>
      <c r="AG225" s="6">
        <v>2035</v>
      </c>
      <c r="AH225" s="107">
        <f t="shared" si="225"/>
        <v>3.3750100000000001</v>
      </c>
      <c r="AI225" s="24">
        <f t="shared" si="226"/>
        <v>0.9664897636561034</v>
      </c>
      <c r="AJ225" s="34">
        <f t="shared" si="227"/>
        <v>1.7878739729747977</v>
      </c>
      <c r="AK225" s="25">
        <f t="shared" si="228"/>
        <v>0.93326226611507346</v>
      </c>
      <c r="AL225" s="26">
        <f t="shared" si="229"/>
        <v>1.7614248990627371E-2</v>
      </c>
      <c r="AM225" s="120">
        <f t="shared" si="211"/>
        <v>0.85461170685972421</v>
      </c>
      <c r="AP225" s="6">
        <v>2051</v>
      </c>
      <c r="AQ225" s="107">
        <v>4.5</v>
      </c>
      <c r="AR225" s="24">
        <f t="shared" si="237"/>
        <v>1.3941762171233902</v>
      </c>
      <c r="AS225" s="34">
        <f t="shared" si="238"/>
        <v>2.4200398631603091</v>
      </c>
      <c r="AT225" s="25">
        <f t="shared" si="239"/>
        <v>1.3000613279389373</v>
      </c>
      <c r="AU225" s="26">
        <f t="shared" si="240"/>
        <v>5.1041784103857443E-2</v>
      </c>
      <c r="AV225" s="120">
        <f t="shared" si="230"/>
        <v>1.1199785352213718</v>
      </c>
      <c r="AX225" s="6"/>
      <c r="AZ225" s="6">
        <v>2051</v>
      </c>
      <c r="BA225" s="107">
        <v>4.5</v>
      </c>
      <c r="BB225" s="107">
        <f t="shared" si="206"/>
        <v>5.2012637040909198</v>
      </c>
      <c r="BC225" s="24">
        <f t="shared" si="257"/>
        <v>1.8240768951584168</v>
      </c>
      <c r="BD225" s="34">
        <f t="shared" si="258"/>
        <v>2.9519443852318101</v>
      </c>
      <c r="BE225" s="25">
        <f t="shared" si="259"/>
        <v>1.740772444307674</v>
      </c>
      <c r="BF225" s="26">
        <f t="shared" si="260"/>
        <v>4.9069902186522005E-2</v>
      </c>
      <c r="BG225" s="16">
        <f t="shared" si="231"/>
        <v>1.2111719409241362</v>
      </c>
      <c r="BH225" s="67">
        <v>0.67</v>
      </c>
      <c r="BP225" s="107">
        <f t="shared" si="207"/>
        <v>5.618386521248123</v>
      </c>
      <c r="BQ225" s="24">
        <f t="shared" si="267"/>
        <v>1.9141877491491592</v>
      </c>
      <c r="BR225" s="34">
        <f t="shared" si="261"/>
        <v>3.1537726014910801</v>
      </c>
      <c r="BS225" s="25">
        <f t="shared" si="262"/>
        <v>1.8266727985449807</v>
      </c>
      <c r="BT225" s="26">
        <f t="shared" si="263"/>
        <v>4.9465663767062511E-2</v>
      </c>
      <c r="BU225" s="67">
        <v>0.67</v>
      </c>
      <c r="CC225" s="107">
        <f t="shared" si="208"/>
        <v>5.609732528855087</v>
      </c>
      <c r="CD225" s="24">
        <f t="shared" si="242"/>
        <v>1.8895800840664532</v>
      </c>
      <c r="CE225" s="34">
        <f t="shared" si="264"/>
        <v>3.1354823935277887</v>
      </c>
      <c r="CF225" s="25">
        <f t="shared" si="265"/>
        <v>1.8031938591207821</v>
      </c>
      <c r="CG225" s="26">
        <f t="shared" si="266"/>
        <v>4.8908285512225966E-2</v>
      </c>
      <c r="CH225" s="67">
        <v>0.67</v>
      </c>
      <c r="CY225" s="67"/>
      <c r="DA225" s="6">
        <v>2051</v>
      </c>
      <c r="DB225" s="107">
        <f>DB$224</f>
        <v>6.5</v>
      </c>
      <c r="DC225" s="24">
        <f t="shared" si="244"/>
        <v>1.1124475106653682</v>
      </c>
      <c r="DD225" s="34">
        <f t="shared" si="245"/>
        <v>2.2497806857959666</v>
      </c>
      <c r="DE225" s="25">
        <f t="shared" si="246"/>
        <v>1.0381241319937948</v>
      </c>
      <c r="DF225" s="26">
        <f t="shared" si="247"/>
        <v>5.1762108629853837E-2</v>
      </c>
      <c r="DG225" s="120">
        <f t="shared" si="232"/>
        <v>1.2116565538021717</v>
      </c>
      <c r="DK225" s="6">
        <v>2051</v>
      </c>
      <c r="DL225" s="107">
        <f>4.5+DL$144+($DO224-$DO$192)^$DQ$135*$DQ$134*$DQ$136</f>
        <v>7.0464838454519185</v>
      </c>
      <c r="DM225" s="24">
        <f t="shared" si="248"/>
        <v>1.3974186632771326</v>
      </c>
      <c r="DN225" s="34">
        <f t="shared" si="249"/>
        <v>2.8644613243359611</v>
      </c>
      <c r="DO225" s="25">
        <f t="shared" si="250"/>
        <v>1.3341415052735219</v>
      </c>
      <c r="DP225" s="26">
        <f t="shared" si="251"/>
        <v>4.914258913271264E-2</v>
      </c>
      <c r="DQ225" s="110">
        <f t="shared" si="233"/>
        <v>1.5303198190624392</v>
      </c>
      <c r="DR225" s="67">
        <v>0.67</v>
      </c>
      <c r="DT225" s="6">
        <v>2051</v>
      </c>
      <c r="DU225" s="107">
        <v>4.5</v>
      </c>
      <c r="DV225" s="24">
        <f t="shared" si="253"/>
        <v>1.4061115588269533</v>
      </c>
      <c r="DW225" s="34">
        <f t="shared" si="254"/>
        <v>2.4294754083050512</v>
      </c>
      <c r="DX225" s="25">
        <f t="shared" si="255"/>
        <v>1.31457755123854</v>
      </c>
      <c r="DY225" s="26">
        <f t="shared" si="256"/>
        <v>0.1011750556862574</v>
      </c>
      <c r="DZ225" s="110">
        <f t="shared" si="234"/>
        <v>1.1148978570665111</v>
      </c>
      <c r="EC225" s="6">
        <v>2051</v>
      </c>
      <c r="ED225" s="107">
        <v>4.5</v>
      </c>
      <c r="EE225" s="24">
        <f>EG224+((ED225-EG224)*EI$130)</f>
        <v>1.61123759931898</v>
      </c>
      <c r="EF225" s="34">
        <f>EG225+(ED225-EG225)*EI$133</f>
        <v>2.575928751127182</v>
      </c>
      <c r="EG225" s="25">
        <f>EE225-((EH225-EH224)*EI$132/EI$131)</f>
        <v>1.539890386349511</v>
      </c>
      <c r="EH225" s="26">
        <f>EH224+(EE225-EH224)*EJ225*EI$129*EI$131/EI$132</f>
        <v>9.2073510096806629E-2</v>
      </c>
      <c r="EI225" s="110">
        <f t="shared" si="235"/>
        <v>1.036038364777671</v>
      </c>
      <c r="EJ225" s="67">
        <v>0.67</v>
      </c>
      <c r="EK225" s="6"/>
      <c r="EL225" s="23"/>
      <c r="EM225" s="24"/>
      <c r="EN225" s="34"/>
      <c r="EO225" s="25"/>
      <c r="EP225" s="26"/>
      <c r="EQ225" s="16"/>
      <c r="ES225" s="6"/>
      <c r="ET225" s="23"/>
    </row>
    <row r="226" spans="1:150" x14ac:dyDescent="0.35">
      <c r="A226" s="14">
        <v>2036</v>
      </c>
      <c r="B226" s="107">
        <f t="shared" si="212"/>
        <v>3.4147159999999999</v>
      </c>
      <c r="C226" s="24">
        <f t="shared" si="268"/>
        <v>0.98587689312907834</v>
      </c>
      <c r="D226" s="34">
        <f t="shared" si="269"/>
        <v>1.7928093821876434</v>
      </c>
      <c r="E226" s="25">
        <f t="shared" si="270"/>
        <v>0.9194750495194518</v>
      </c>
      <c r="F226" s="26">
        <f t="shared" si="213"/>
        <v>3.8241472836827647E-2</v>
      </c>
      <c r="G226" s="120">
        <f t="shared" si="271"/>
        <v>0.8733343326681916</v>
      </c>
      <c r="I226" s="14">
        <v>2036</v>
      </c>
      <c r="J226" s="107">
        <f t="shared" si="214"/>
        <v>3.4147159999999999</v>
      </c>
      <c r="K226" s="24">
        <f t="shared" si="272"/>
        <v>0.98262619016242803</v>
      </c>
      <c r="L226" s="34">
        <f t="shared" si="273"/>
        <v>1.812304822111293</v>
      </c>
      <c r="M226" s="25">
        <f t="shared" si="274"/>
        <v>0.94946803401737412</v>
      </c>
      <c r="N226" s="26">
        <f t="shared" si="275"/>
        <v>3.622554019036707E-2</v>
      </c>
      <c r="O226" s="120">
        <f t="shared" si="276"/>
        <v>0.86283678809391884</v>
      </c>
      <c r="Q226" s="14">
        <v>2036</v>
      </c>
      <c r="R226" s="107">
        <f t="shared" si="215"/>
        <v>3.4147159999999999</v>
      </c>
      <c r="S226" s="24">
        <f t="shared" si="216"/>
        <v>1.0444872143341453</v>
      </c>
      <c r="T226" s="34">
        <f t="shared" si="217"/>
        <v>1.782762829132037</v>
      </c>
      <c r="U226" s="25">
        <f t="shared" si="218"/>
        <v>0.90401881404928786</v>
      </c>
      <c r="V226" s="26">
        <f t="shared" si="219"/>
        <v>4.2152062044561192E-2</v>
      </c>
      <c r="W226" s="120">
        <f t="shared" si="209"/>
        <v>0.87874401508274913</v>
      </c>
      <c r="Y226" s="14">
        <v>2036</v>
      </c>
      <c r="Z226" s="107">
        <f t="shared" si="220"/>
        <v>3.4147159999999999</v>
      </c>
      <c r="AA226" s="24">
        <f t="shared" si="221"/>
        <v>1.0456250910101443</v>
      </c>
      <c r="AB226" s="34">
        <f t="shared" si="222"/>
        <v>1.7869413855824852</v>
      </c>
      <c r="AC226" s="25">
        <f t="shared" si="223"/>
        <v>0.91044736243459279</v>
      </c>
      <c r="AD226" s="26">
        <f t="shared" si="224"/>
        <v>8.2028984414651521E-2</v>
      </c>
      <c r="AE226" s="120">
        <f t="shared" si="210"/>
        <v>0.87649402314789238</v>
      </c>
      <c r="AG226" s="14">
        <v>2036</v>
      </c>
      <c r="AH226" s="107">
        <f t="shared" si="225"/>
        <v>3.4147159999999999</v>
      </c>
      <c r="AI226" s="24">
        <f t="shared" si="226"/>
        <v>0.98081684547124415</v>
      </c>
      <c r="AJ226" s="34">
        <f t="shared" si="227"/>
        <v>1.8107686904863747</v>
      </c>
      <c r="AK226" s="25">
        <f t="shared" si="228"/>
        <v>0.94710475459442256</v>
      </c>
      <c r="AL226" s="26">
        <f t="shared" si="229"/>
        <v>1.8102830017827684E-2</v>
      </c>
      <c r="AM226" s="120">
        <f t="shared" si="211"/>
        <v>0.86366393589195212</v>
      </c>
      <c r="AP226" s="14">
        <v>2052</v>
      </c>
      <c r="AQ226" s="107">
        <v>4.5</v>
      </c>
      <c r="AR226" s="24">
        <f t="shared" si="237"/>
        <v>1.4102672158047203</v>
      </c>
      <c r="AS226" s="34">
        <f t="shared" si="238"/>
        <v>2.429828933130679</v>
      </c>
      <c r="AT226" s="25">
        <f t="shared" si="239"/>
        <v>1.3151214355856597</v>
      </c>
      <c r="AU226" s="26">
        <f t="shared" si="240"/>
        <v>5.2420708454858321E-2</v>
      </c>
      <c r="AV226" s="120">
        <f t="shared" si="230"/>
        <v>1.1147074975450193</v>
      </c>
      <c r="AX226" s="14"/>
      <c r="AZ226" s="14">
        <v>2052</v>
      </c>
      <c r="BA226" s="107">
        <v>4.5</v>
      </c>
      <c r="BB226" s="107">
        <f t="shared" si="206"/>
        <v>5.2141263697711198</v>
      </c>
      <c r="BC226" s="24">
        <f t="shared" si="257"/>
        <v>1.8603947535006351</v>
      </c>
      <c r="BD226" s="34">
        <f t="shared" si="258"/>
        <v>2.9798067339103413</v>
      </c>
      <c r="BE226" s="25">
        <f t="shared" si="259"/>
        <v>1.7767115453699229</v>
      </c>
      <c r="BF226" s="26">
        <f t="shared" si="260"/>
        <v>5.0282702304358412E-2</v>
      </c>
      <c r="BG226" s="16">
        <f t="shared" si="231"/>
        <v>1.2030951885404184</v>
      </c>
      <c r="BH226" s="67">
        <v>0.66</v>
      </c>
      <c r="BP226" s="107">
        <f t="shared" si="207"/>
        <v>5.6551211783785345</v>
      </c>
      <c r="BQ226" s="24">
        <f t="shared" si="267"/>
        <v>1.9585245607464483</v>
      </c>
      <c r="BR226" s="34">
        <f t="shared" si="261"/>
        <v>3.1950043382413877</v>
      </c>
      <c r="BS226" s="25">
        <f t="shared" si="262"/>
        <v>1.8703260397060009</v>
      </c>
      <c r="BT226" s="26">
        <f t="shared" si="263"/>
        <v>5.0743903202431315E-2</v>
      </c>
      <c r="BU226" s="67">
        <v>0.66</v>
      </c>
      <c r="CC226" s="107">
        <f t="shared" si="208"/>
        <v>5.6583535520768216</v>
      </c>
      <c r="CD226" s="24">
        <f t="shared" si="242"/>
        <v>1.9359655589461882</v>
      </c>
      <c r="CE226" s="34">
        <f t="shared" si="264"/>
        <v>3.1821330266206878</v>
      </c>
      <c r="CF226" s="25">
        <f t="shared" si="265"/>
        <v>1.848783512913539</v>
      </c>
      <c r="CG226" s="26">
        <f t="shared" si="266"/>
        <v>5.0171793425742621E-2</v>
      </c>
      <c r="CH226" s="67">
        <v>0.66</v>
      </c>
      <c r="CY226" s="67"/>
      <c r="DA226" s="14">
        <v>2052</v>
      </c>
      <c r="DB226" s="107">
        <f t="shared" ref="DB226:DB289" si="277">DB$224</f>
        <v>6.5</v>
      </c>
      <c r="DC226" s="24">
        <f t="shared" si="244"/>
        <v>1.1218273796709899</v>
      </c>
      <c r="DD226" s="34">
        <f t="shared" si="245"/>
        <v>2.2554998269537716</v>
      </c>
      <c r="DE226" s="25">
        <f t="shared" si="246"/>
        <v>1.0469228106981103</v>
      </c>
      <c r="DF226" s="26">
        <f t="shared" si="247"/>
        <v>5.2847682093228904E-2</v>
      </c>
      <c r="DG226" s="120">
        <f t="shared" si="232"/>
        <v>1.2085770162556613</v>
      </c>
      <c r="DK226" s="14">
        <v>2052</v>
      </c>
      <c r="DL226" s="107">
        <f t="shared" ref="DL226:DL289" si="278">4.5+DL$144+($DO225-$DO$192)^$DQ$135*$DQ$134*$DQ$136</f>
        <v>7.0574219555625906</v>
      </c>
      <c r="DM226" s="24">
        <f t="shared" si="248"/>
        <v>1.421850778174202</v>
      </c>
      <c r="DN226" s="34">
        <f t="shared" si="249"/>
        <v>2.8910782633432217</v>
      </c>
      <c r="DO226" s="25">
        <f t="shared" si="250"/>
        <v>1.3584316598404853</v>
      </c>
      <c r="DP226" s="26">
        <f t="shared" si="251"/>
        <v>5.0061706789723028E-2</v>
      </c>
      <c r="DQ226" s="110">
        <f t="shared" si="233"/>
        <v>1.5326466035027364</v>
      </c>
      <c r="DR226" s="67">
        <v>0.66</v>
      </c>
      <c r="DT226" s="14">
        <v>2052</v>
      </c>
      <c r="DU226" s="107">
        <v>4.5</v>
      </c>
      <c r="DV226" s="24">
        <f t="shared" si="253"/>
        <v>1.4228500602719421</v>
      </c>
      <c r="DW226" s="34">
        <f t="shared" si="254"/>
        <v>2.4397163264681136</v>
      </c>
      <c r="DX226" s="25">
        <f t="shared" si="255"/>
        <v>1.3303328099509439</v>
      </c>
      <c r="DY226" s="26">
        <f t="shared" si="256"/>
        <v>0.10389615128393381</v>
      </c>
      <c r="DZ226" s="110">
        <f t="shared" si="234"/>
        <v>1.1093835165171697</v>
      </c>
      <c r="EC226" s="14">
        <v>2052</v>
      </c>
      <c r="ED226" s="107">
        <v>4.5</v>
      </c>
      <c r="EE226" s="24">
        <f>EG225+((ED226-EG225)*EI$130)</f>
        <v>1.640504512117491</v>
      </c>
      <c r="EF226" s="34">
        <f>EG226+(ED226-EG226)*EI$133</f>
        <v>2.5948285498856878</v>
      </c>
      <c r="EG226" s="25">
        <f>EE226-((EH226-EH225)*EI$132/EI$131)</f>
        <v>1.5689669998241353</v>
      </c>
      <c r="EH226" s="26">
        <f>EH225+(EE226-EH225)*EJ226*EI$129*EI$131/EI$132</f>
        <v>9.4177554576022976E-2</v>
      </c>
      <c r="EI226" s="110">
        <f t="shared" si="235"/>
        <v>1.0258615500615524</v>
      </c>
      <c r="EJ226" s="67">
        <v>0.66</v>
      </c>
      <c r="EK226" s="14"/>
      <c r="EL226" s="23"/>
      <c r="EM226" s="24"/>
      <c r="EN226" s="34"/>
      <c r="EO226" s="25"/>
      <c r="EP226" s="26"/>
      <c r="EQ226" s="16"/>
      <c r="ES226" s="14"/>
      <c r="ET226" s="23"/>
    </row>
    <row r="227" spans="1:150" x14ac:dyDescent="0.35">
      <c r="A227" s="6">
        <v>2037</v>
      </c>
      <c r="B227" s="107">
        <f t="shared" si="212"/>
        <v>3.4544219999999997</v>
      </c>
      <c r="C227" s="24">
        <f t="shared" si="268"/>
        <v>0.99900901009077903</v>
      </c>
      <c r="D227" s="34">
        <f t="shared" si="269"/>
        <v>1.8146886336139514</v>
      </c>
      <c r="E227" s="25">
        <f t="shared" si="270"/>
        <v>0.93175528248300232</v>
      </c>
      <c r="F227" s="26">
        <f t="shared" si="213"/>
        <v>3.9216164541288179E-2</v>
      </c>
      <c r="G227" s="120">
        <f t="shared" si="271"/>
        <v>0.88293335113094906</v>
      </c>
      <c r="I227" s="6">
        <v>2037</v>
      </c>
      <c r="J227" s="107">
        <f t="shared" si="214"/>
        <v>3.4544219999999997</v>
      </c>
      <c r="K227" s="24">
        <f t="shared" si="272"/>
        <v>0.99712979312812555</v>
      </c>
      <c r="L227" s="34">
        <f t="shared" si="273"/>
        <v>1.8353214937789475</v>
      </c>
      <c r="M227" s="25">
        <f t="shared" si="274"/>
        <v>0.96349814427530411</v>
      </c>
      <c r="N227" s="26">
        <f t="shared" si="275"/>
        <v>3.7214706333097113E-2</v>
      </c>
      <c r="O227" s="120">
        <f t="shared" si="276"/>
        <v>0.87182334950364337</v>
      </c>
      <c r="Q227" s="6">
        <v>2037</v>
      </c>
      <c r="R227" s="107">
        <f t="shared" si="215"/>
        <v>3.4544219999999997</v>
      </c>
      <c r="S227" s="24">
        <f t="shared" si="216"/>
        <v>1.0576040939072398</v>
      </c>
      <c r="T227" s="34">
        <f t="shared" si="217"/>
        <v>1.8040842261402021</v>
      </c>
      <c r="U227" s="25">
        <f t="shared" si="218"/>
        <v>0.91544080944646511</v>
      </c>
      <c r="V227" s="26">
        <f t="shared" si="219"/>
        <v>4.3174819486725038E-2</v>
      </c>
      <c r="W227" s="120">
        <f t="shared" si="209"/>
        <v>0.88864341669373703</v>
      </c>
      <c r="Y227" s="6">
        <v>2037</v>
      </c>
      <c r="Z227" s="107">
        <f t="shared" si="220"/>
        <v>3.4544219999999997</v>
      </c>
      <c r="AA227" s="24">
        <f t="shared" si="221"/>
        <v>1.0590918005075396</v>
      </c>
      <c r="AB227" s="34">
        <f t="shared" si="222"/>
        <v>1.8085446540654475</v>
      </c>
      <c r="AC227" s="25">
        <f t="shared" si="223"/>
        <v>0.92230300625453521</v>
      </c>
      <c r="AD227" s="26">
        <f t="shared" si="224"/>
        <v>8.4011430708173324E-2</v>
      </c>
      <c r="AE227" s="120">
        <f t="shared" si="210"/>
        <v>0.8862416478109123</v>
      </c>
      <c r="AG227" s="6">
        <v>2037</v>
      </c>
      <c r="AH227" s="107">
        <f t="shared" si="225"/>
        <v>3.4544219999999997</v>
      </c>
      <c r="AI227" s="24">
        <f t="shared" si="226"/>
        <v>0.99515498228537502</v>
      </c>
      <c r="AJ227" s="34">
        <f t="shared" si="227"/>
        <v>1.8336705020214068</v>
      </c>
      <c r="AK227" s="25">
        <f t="shared" si="228"/>
        <v>0.96095815695601094</v>
      </c>
      <c r="AL227" s="26">
        <f t="shared" si="229"/>
        <v>1.8598436182021366E-2</v>
      </c>
      <c r="AM227" s="120">
        <f t="shared" si="211"/>
        <v>0.87271234506539586</v>
      </c>
      <c r="AP227" s="6">
        <v>2053</v>
      </c>
      <c r="AQ227" s="107">
        <v>4.5</v>
      </c>
      <c r="AR227" s="24">
        <f t="shared" si="237"/>
        <v>1.4248086533440896</v>
      </c>
      <c r="AS227" s="34">
        <f t="shared" si="238"/>
        <v>2.4386819731811977</v>
      </c>
      <c r="AT227" s="25">
        <f t="shared" si="239"/>
        <v>1.3287414972018432</v>
      </c>
      <c r="AU227" s="26">
        <f t="shared" si="240"/>
        <v>5.3812986080108267E-2</v>
      </c>
      <c r="AV227" s="120">
        <f t="shared" si="230"/>
        <v>1.1099404759793545</v>
      </c>
      <c r="AX227" s="6"/>
      <c r="AZ227" s="6">
        <v>2053</v>
      </c>
      <c r="BA227" s="107">
        <v>4.5</v>
      </c>
      <c r="BB227" s="107">
        <f t="shared" si="206"/>
        <v>5.2263515894681998</v>
      </c>
      <c r="BC227" s="24">
        <f t="shared" si="257"/>
        <v>1.8955171484886675</v>
      </c>
      <c r="BD227" s="34">
        <f t="shared" si="258"/>
        <v>3.0067363940856024</v>
      </c>
      <c r="BE227" s="25">
        <f t="shared" si="259"/>
        <v>1.8115589811872814</v>
      </c>
      <c r="BF227" s="26">
        <f t="shared" si="260"/>
        <v>5.1499487337711834E-2</v>
      </c>
      <c r="BG227" s="16">
        <f t="shared" si="231"/>
        <v>1.195177412898321</v>
      </c>
      <c r="BH227" s="67">
        <v>0.65</v>
      </c>
      <c r="BP227" s="107">
        <f t="shared" si="207"/>
        <v>5.6907889436326204</v>
      </c>
      <c r="BQ227" s="24">
        <f t="shared" si="267"/>
        <v>2.0019027821172335</v>
      </c>
      <c r="BR227" s="34">
        <f t="shared" si="261"/>
        <v>3.2353074148037138</v>
      </c>
      <c r="BS227" s="25">
        <f t="shared" si="262"/>
        <v>1.9131250531266102</v>
      </c>
      <c r="BT227" s="26">
        <f t="shared" si="263"/>
        <v>5.203053695591861E-2</v>
      </c>
      <c r="BU227" s="67">
        <v>0.65</v>
      </c>
      <c r="CC227" s="107">
        <f t="shared" si="208"/>
        <v>5.7062226885592162</v>
      </c>
      <c r="CD227" s="24">
        <f t="shared" si="242"/>
        <v>1.9816337181227761</v>
      </c>
      <c r="CE227" s="34">
        <f t="shared" si="264"/>
        <v>3.2281168713526149</v>
      </c>
      <c r="CF227" s="25">
        <f t="shared" si="265"/>
        <v>1.8937522005490608</v>
      </c>
      <c r="CG227" s="26">
        <f t="shared" si="266"/>
        <v>5.1445438607970378E-2</v>
      </c>
      <c r="CH227" s="67">
        <v>0.65</v>
      </c>
      <c r="CY227" s="67"/>
      <c r="DA227" s="6">
        <v>2053</v>
      </c>
      <c r="DB227" s="107">
        <f t="shared" si="277"/>
        <v>6.5</v>
      </c>
      <c r="DC227" s="24">
        <f t="shared" si="244"/>
        <v>1.1304912186241618</v>
      </c>
      <c r="DD227" s="34">
        <f t="shared" si="245"/>
        <v>2.2607865111935475</v>
      </c>
      <c r="DE227" s="25">
        <f t="shared" si="246"/>
        <v>1.0550561710669966</v>
      </c>
      <c r="DF227" s="26">
        <f t="shared" si="247"/>
        <v>5.3940943652028402E-2</v>
      </c>
      <c r="DG227" s="120">
        <f t="shared" si="232"/>
        <v>1.2057303401265509</v>
      </c>
      <c r="DK227" s="6">
        <v>2053</v>
      </c>
      <c r="DL227" s="107">
        <f t="shared" si="278"/>
        <v>7.0679977220738079</v>
      </c>
      <c r="DM227" s="24">
        <f t="shared" si="248"/>
        <v>1.445930759744211</v>
      </c>
      <c r="DN227" s="34">
        <f t="shared" si="249"/>
        <v>2.9173713693184409</v>
      </c>
      <c r="DO227" s="25">
        <f t="shared" si="250"/>
        <v>1.3824187178347818</v>
      </c>
      <c r="DP227" s="26">
        <f t="shared" si="251"/>
        <v>5.0982171165222002E-2</v>
      </c>
      <c r="DQ227" s="110">
        <f t="shared" si="233"/>
        <v>1.5349526514836591</v>
      </c>
      <c r="DR227" s="67">
        <v>0.65</v>
      </c>
      <c r="DT227" s="6">
        <v>2053</v>
      </c>
      <c r="DU227" s="107">
        <v>4.5</v>
      </c>
      <c r="DV227" s="24">
        <f t="shared" si="253"/>
        <v>1.4380697977407113</v>
      </c>
      <c r="DW227" s="34">
        <f t="shared" si="254"/>
        <v>2.4490404676176789</v>
      </c>
      <c r="DX227" s="25">
        <f t="shared" si="255"/>
        <v>1.344677642488737</v>
      </c>
      <c r="DY227" s="26">
        <f t="shared" si="256"/>
        <v>0.10664297937958012</v>
      </c>
      <c r="DZ227" s="110">
        <f t="shared" si="234"/>
        <v>1.1043628251289419</v>
      </c>
      <c r="EC227" s="6">
        <v>2053</v>
      </c>
      <c r="ED227" s="107">
        <v>4.5</v>
      </c>
      <c r="EE227" s="24">
        <f>EG226+((ED227-EG226)*EI$130)</f>
        <v>1.668592811500113</v>
      </c>
      <c r="EF227" s="34">
        <f>EG227+(ED227-EG227)*EI$133</f>
        <v>2.6130219962515433</v>
      </c>
      <c r="EG227" s="25">
        <f>EE227-((EH227-EH226)*EI$132/EI$131)</f>
        <v>1.5969569173100671</v>
      </c>
      <c r="EH227" s="26">
        <f>EH226+(EE227-EH226)*EJ227*EI$129*EI$131/EI$132</f>
        <v>9.6284492640436092E-2</v>
      </c>
      <c r="EI227" s="110">
        <f t="shared" si="235"/>
        <v>1.0160650789414762</v>
      </c>
      <c r="EJ227" s="67">
        <v>0.65</v>
      </c>
      <c r="EK227" s="6"/>
      <c r="EL227" s="23"/>
      <c r="EM227" s="24"/>
      <c r="EN227" s="34"/>
      <c r="EO227" s="25"/>
      <c r="EP227" s="26"/>
      <c r="EQ227" s="16"/>
      <c r="ES227" s="6"/>
      <c r="ET227" s="23"/>
    </row>
    <row r="228" spans="1:150" x14ac:dyDescent="0.35">
      <c r="A228" s="14">
        <v>2038</v>
      </c>
      <c r="B228" s="107">
        <f t="shared" si="212"/>
        <v>3.4941279999999999</v>
      </c>
      <c r="C228" s="24">
        <f t="shared" si="268"/>
        <v>1.012149726495098</v>
      </c>
      <c r="D228" s="34">
        <f t="shared" si="269"/>
        <v>1.8365736451529151</v>
      </c>
      <c r="E228" s="25">
        <f t="shared" si="270"/>
        <v>0.94404437715833123</v>
      </c>
      <c r="F228" s="26">
        <f t="shared" si="213"/>
        <v>4.0203198589647118E-2</v>
      </c>
      <c r="G228" s="120">
        <f t="shared" si="271"/>
        <v>0.89252926799458387</v>
      </c>
      <c r="I228" s="14">
        <v>2038</v>
      </c>
      <c r="J228" s="107">
        <f t="shared" si="214"/>
        <v>3.4941279999999999</v>
      </c>
      <c r="K228" s="24">
        <f t="shared" si="272"/>
        <v>1.0116484385401778</v>
      </c>
      <c r="L228" s="34">
        <f t="shared" si="273"/>
        <v>1.8583479176434043</v>
      </c>
      <c r="M228" s="25">
        <f t="shared" si="274"/>
        <v>0.97754325791292995</v>
      </c>
      <c r="N228" s="26">
        <f t="shared" si="275"/>
        <v>3.8217799880957345E-2</v>
      </c>
      <c r="O228" s="120">
        <f t="shared" si="276"/>
        <v>0.88080465973047439</v>
      </c>
      <c r="Q228" s="14">
        <v>2038</v>
      </c>
      <c r="R228" s="107">
        <f t="shared" si="215"/>
        <v>3.4941279999999999</v>
      </c>
      <c r="S228" s="24">
        <f t="shared" si="216"/>
        <v>1.070729352061599</v>
      </c>
      <c r="T228" s="34">
        <f t="shared" si="217"/>
        <v>1.8254114163757256</v>
      </c>
      <c r="U228" s="25">
        <f t="shared" si="218"/>
        <v>0.92687171750111641</v>
      </c>
      <c r="V228" s="26">
        <f t="shared" si="219"/>
        <v>4.4209766497951532E-2</v>
      </c>
      <c r="W228" s="120">
        <f t="shared" si="209"/>
        <v>0.89853969887460916</v>
      </c>
      <c r="Y228" s="14">
        <v>2038</v>
      </c>
      <c r="Z228" s="107">
        <f t="shared" si="220"/>
        <v>3.4941279999999999</v>
      </c>
      <c r="AA228" s="24">
        <f t="shared" si="221"/>
        <v>1.0725747406390826</v>
      </c>
      <c r="AB228" s="34">
        <f t="shared" si="222"/>
        <v>1.8301591202116909</v>
      </c>
      <c r="AC228" s="25">
        <f t="shared" si="223"/>
        <v>0.93417587724875539</v>
      </c>
      <c r="AD228" s="26">
        <f t="shared" si="224"/>
        <v>8.6017211337018645E-2</v>
      </c>
      <c r="AE228" s="120">
        <f t="shared" si="210"/>
        <v>0.89598324296293552</v>
      </c>
      <c r="AG228" s="14">
        <v>2038</v>
      </c>
      <c r="AH228" s="107">
        <f t="shared" si="225"/>
        <v>3.4941279999999999</v>
      </c>
      <c r="AI228" s="24">
        <f t="shared" si="226"/>
        <v>1.009503823828106</v>
      </c>
      <c r="AJ228" s="34">
        <f t="shared" si="227"/>
        <v>1.8565791879193203</v>
      </c>
      <c r="AK228" s="25">
        <f t="shared" si="228"/>
        <v>0.97482213526049299</v>
      </c>
      <c r="AL228" s="26">
        <f t="shared" si="229"/>
        <v>1.9101069349667932E-2</v>
      </c>
      <c r="AM228" s="120">
        <f t="shared" si="211"/>
        <v>0.88175705265882731</v>
      </c>
      <c r="AP228" s="14">
        <v>2054</v>
      </c>
      <c r="AQ228" s="107">
        <v>4.5</v>
      </c>
      <c r="AR228" s="24">
        <f t="shared" si="237"/>
        <v>1.4379596400382118</v>
      </c>
      <c r="AS228" s="34">
        <f t="shared" si="238"/>
        <v>2.446695093269744</v>
      </c>
      <c r="AT228" s="25">
        <f t="shared" si="239"/>
        <v>1.3410693742611444</v>
      </c>
      <c r="AU228" s="26">
        <f t="shared" si="240"/>
        <v>5.5217192830500549E-2</v>
      </c>
      <c r="AV228" s="120">
        <f t="shared" si="230"/>
        <v>1.1056257190085996</v>
      </c>
      <c r="AX228" s="14"/>
      <c r="AZ228" s="14">
        <v>2054</v>
      </c>
      <c r="BA228" s="107">
        <v>4.5</v>
      </c>
      <c r="BB228" s="107">
        <f t="shared" si="206"/>
        <v>5.2380121103840276</v>
      </c>
      <c r="BC228" s="24">
        <f t="shared" si="257"/>
        <v>1.9295660269568173</v>
      </c>
      <c r="BD228" s="34">
        <f t="shared" si="258"/>
        <v>3.0328328585226325</v>
      </c>
      <c r="BE228" s="25">
        <f t="shared" si="259"/>
        <v>1.8454286459818814</v>
      </c>
      <c r="BF228" s="26">
        <f t="shared" si="260"/>
        <v>5.2718869670681921E-2</v>
      </c>
      <c r="BG228" s="16">
        <f t="shared" si="231"/>
        <v>1.1874042125407511</v>
      </c>
      <c r="BH228" s="67">
        <v>0.64</v>
      </c>
      <c r="BP228" s="107">
        <f t="shared" si="207"/>
        <v>5.7255012440925217</v>
      </c>
      <c r="BQ228" s="24">
        <f t="shared" si="267"/>
        <v>2.0444232891434764</v>
      </c>
      <c r="BR228" s="34">
        <f t="shared" si="261"/>
        <v>3.2747820964319407</v>
      </c>
      <c r="BS228" s="25">
        <f t="shared" si="262"/>
        <v>1.9551640938454737</v>
      </c>
      <c r="BT228" s="26">
        <f t="shared" si="263"/>
        <v>5.332414848197662E-2</v>
      </c>
      <c r="BU228" s="67">
        <v>0.64</v>
      </c>
      <c r="CC228" s="107">
        <f t="shared" si="208"/>
        <v>5.7534398105765145</v>
      </c>
      <c r="CD228" s="24">
        <f t="shared" si="242"/>
        <v>2.0266798418384062</v>
      </c>
      <c r="CE228" s="34">
        <f t="shared" si="264"/>
        <v>3.2735270050746736</v>
      </c>
      <c r="CF228" s="25">
        <f t="shared" si="265"/>
        <v>1.9381893405736828</v>
      </c>
      <c r="CG228" s="26">
        <f t="shared" si="266"/>
        <v>5.2727909640792457E-2</v>
      </c>
      <c r="CH228" s="67">
        <v>0.64</v>
      </c>
      <c r="CY228" s="67"/>
      <c r="DA228" s="14">
        <v>2054</v>
      </c>
      <c r="DB228" s="107">
        <f t="shared" si="277"/>
        <v>6.5</v>
      </c>
      <c r="DC228" s="24">
        <f t="shared" si="244"/>
        <v>1.1384999352453948</v>
      </c>
      <c r="DD228" s="34">
        <f t="shared" si="245"/>
        <v>2.2656775237920082</v>
      </c>
      <c r="DE228" s="25">
        <f t="shared" si="246"/>
        <v>1.0625808058338593</v>
      </c>
      <c r="DF228" s="26">
        <f t="shared" si="247"/>
        <v>5.5041220889876744E-2</v>
      </c>
      <c r="DG228" s="120">
        <f t="shared" si="232"/>
        <v>1.2030967179581489</v>
      </c>
      <c r="DK228" s="14">
        <v>2054</v>
      </c>
      <c r="DL228" s="107">
        <f t="shared" si="278"/>
        <v>7.078251736442045</v>
      </c>
      <c r="DM228" s="24">
        <f t="shared" si="248"/>
        <v>1.4697073588449381</v>
      </c>
      <c r="DN228" s="34">
        <f t="shared" si="249"/>
        <v>2.9433846135386919</v>
      </c>
      <c r="DO228" s="25">
        <f t="shared" si="250"/>
        <v>1.4061484704368867</v>
      </c>
      <c r="DP228" s="26">
        <f t="shared" si="251"/>
        <v>5.1903314475483617E-2</v>
      </c>
      <c r="DQ228" s="110">
        <f t="shared" si="233"/>
        <v>1.5372361431018051</v>
      </c>
      <c r="DR228" s="67">
        <v>0.64</v>
      </c>
      <c r="DT228" s="14">
        <v>2054</v>
      </c>
      <c r="DU228" s="107">
        <v>4.5</v>
      </c>
      <c r="DV228" s="24">
        <f t="shared" si="253"/>
        <v>1.4519270494205447</v>
      </c>
      <c r="DW228" s="34">
        <f t="shared" si="254"/>
        <v>2.4575421569364906</v>
      </c>
      <c r="DX228" s="25">
        <f t="shared" si="255"/>
        <v>1.3577571645176774</v>
      </c>
      <c r="DY228" s="26">
        <f t="shared" si="256"/>
        <v>0.10941268187672328</v>
      </c>
      <c r="DZ228" s="110">
        <f t="shared" si="234"/>
        <v>1.0997849924188132</v>
      </c>
      <c r="EC228" s="14">
        <v>2054</v>
      </c>
      <c r="ED228" s="107">
        <v>4.5</v>
      </c>
      <c r="EE228" s="24">
        <f>EG227+((ED228-EG227)*EI$130)</f>
        <v>1.6956313516906978</v>
      </c>
      <c r="EF228" s="34">
        <f>EG228+(ED228-EG228)*EI$133</f>
        <v>2.63058739806341</v>
      </c>
      <c r="EG228" s="25">
        <f>EE228-((EH228-EH227)*EI$132/EI$131)</f>
        <v>1.623980612405246</v>
      </c>
      <c r="EH228" s="26">
        <f>EH227+(EE228-EH227)*EJ228*EI$129*EI$131/EI$132</f>
        <v>9.8391867325302321E-2</v>
      </c>
      <c r="EI228" s="110">
        <f t="shared" si="235"/>
        <v>1.006606785658164</v>
      </c>
      <c r="EJ228" s="67">
        <v>0.64</v>
      </c>
      <c r="EK228" s="14"/>
      <c r="EL228" s="23"/>
      <c r="EM228" s="24"/>
      <c r="EN228" s="34"/>
      <c r="EO228" s="25"/>
      <c r="EP228" s="26"/>
      <c r="EQ228" s="16"/>
      <c r="ES228" s="14"/>
      <c r="ET228" s="23"/>
    </row>
    <row r="229" spans="1:150" x14ac:dyDescent="0.35">
      <c r="A229" s="6">
        <v>2039</v>
      </c>
      <c r="B229" s="107">
        <f t="shared" si="212"/>
        <v>3.5338339999999997</v>
      </c>
      <c r="C229" s="24">
        <f t="shared" si="268"/>
        <v>1.0252990265749886</v>
      </c>
      <c r="D229" s="34">
        <f t="shared" si="269"/>
        <v>1.8584644071004091</v>
      </c>
      <c r="E229" s="25">
        <f t="shared" si="270"/>
        <v>0.95634231861601449</v>
      </c>
      <c r="F229" s="26">
        <f t="shared" si="213"/>
        <v>4.1202571168762685E-2</v>
      </c>
      <c r="G229" s="120">
        <f t="shared" si="271"/>
        <v>0.90212208848439457</v>
      </c>
      <c r="I229" s="6">
        <v>2039</v>
      </c>
      <c r="J229" s="107">
        <f t="shared" si="214"/>
        <v>3.5338339999999997</v>
      </c>
      <c r="K229" s="24">
        <f t="shared" si="272"/>
        <v>1.0261818018626205</v>
      </c>
      <c r="L229" s="34">
        <f t="shared" si="273"/>
        <v>1.8813838901656204</v>
      </c>
      <c r="M229" s="25">
        <f t="shared" si="274"/>
        <v>0.99160306179326241</v>
      </c>
      <c r="N229" s="26">
        <f t="shared" si="275"/>
        <v>3.9234821647703172E-2</v>
      </c>
      <c r="O229" s="120">
        <f t="shared" si="276"/>
        <v>0.88978082837235795</v>
      </c>
      <c r="Q229" s="6">
        <v>2039</v>
      </c>
      <c r="R229" s="107">
        <f t="shared" si="215"/>
        <v>3.5338339999999997</v>
      </c>
      <c r="S229" s="24">
        <f t="shared" si="216"/>
        <v>1.0838629861531992</v>
      </c>
      <c r="T229" s="34">
        <f t="shared" si="217"/>
        <v>1.8467443980109519</v>
      </c>
      <c r="U229" s="25">
        <f t="shared" si="218"/>
        <v>0.93831153540146439</v>
      </c>
      <c r="V229" s="26">
        <f t="shared" si="219"/>
        <v>4.5256899237172646E-2</v>
      </c>
      <c r="W229" s="120">
        <f t="shared" si="209"/>
        <v>0.90843286260948752</v>
      </c>
      <c r="Y229" s="6">
        <v>2039</v>
      </c>
      <c r="Z229" s="107">
        <f t="shared" si="220"/>
        <v>3.5338339999999997</v>
      </c>
      <c r="AA229" s="24">
        <f t="shared" si="221"/>
        <v>1.0860739013611107</v>
      </c>
      <c r="AB229" s="34">
        <f t="shared" si="222"/>
        <v>1.8517847770925293</v>
      </c>
      <c r="AC229" s="25">
        <f t="shared" si="223"/>
        <v>0.94606596475773796</v>
      </c>
      <c r="AD229" s="26">
        <f t="shared" si="224"/>
        <v>8.8046311867502308E-2</v>
      </c>
      <c r="AE229" s="120">
        <f t="shared" si="210"/>
        <v>0.90571881233479135</v>
      </c>
      <c r="AG229" s="6">
        <v>2039</v>
      </c>
      <c r="AH229" s="107">
        <f t="shared" si="225"/>
        <v>3.5338339999999997</v>
      </c>
      <c r="AI229" s="24">
        <f t="shared" si="226"/>
        <v>1.023863038636361</v>
      </c>
      <c r="AJ229" s="34">
        <f t="shared" si="227"/>
        <v>1.8794945403123622</v>
      </c>
      <c r="AK229" s="25">
        <f t="shared" si="228"/>
        <v>0.98869636971132679</v>
      </c>
      <c r="AL229" s="26">
        <f t="shared" si="229"/>
        <v>1.9610731218146688E-2</v>
      </c>
      <c r="AM229" s="120">
        <f t="shared" si="211"/>
        <v>0.89079817060103539</v>
      </c>
      <c r="AP229" s="6">
        <v>2055</v>
      </c>
      <c r="AQ229" s="107">
        <v>4.5</v>
      </c>
      <c r="AR229" s="24">
        <f t="shared" si="237"/>
        <v>1.4498629450115905</v>
      </c>
      <c r="AS229" s="34">
        <f t="shared" si="238"/>
        <v>2.4539545325332943</v>
      </c>
      <c r="AT229" s="25">
        <f t="shared" si="239"/>
        <v>1.3522377423589143</v>
      </c>
      <c r="AU229" s="26">
        <f t="shared" si="240"/>
        <v>5.6632050839959626E-2</v>
      </c>
      <c r="AV229" s="120">
        <f t="shared" si="230"/>
        <v>1.1017167901743801</v>
      </c>
      <c r="AX229" s="6"/>
      <c r="AZ229" s="6">
        <v>2055</v>
      </c>
      <c r="BA229" s="107">
        <v>4.5</v>
      </c>
      <c r="BB229" s="107">
        <f t="shared" si="206"/>
        <v>5.2491715496619182</v>
      </c>
      <c r="BC229" s="24">
        <f t="shared" si="257"/>
        <v>1.962653551584622</v>
      </c>
      <c r="BD229" s="34">
        <f t="shared" si="258"/>
        <v>3.0581865732546127</v>
      </c>
      <c r="BE229" s="25">
        <f t="shared" si="259"/>
        <v>1.8784254321122171</v>
      </c>
      <c r="BF229" s="26">
        <f t="shared" si="260"/>
        <v>5.3939567054339964E-2</v>
      </c>
      <c r="BG229" s="16">
        <f t="shared" si="231"/>
        <v>1.1797611411423956</v>
      </c>
      <c r="BH229" s="67">
        <v>0.63</v>
      </c>
      <c r="BP229" s="107">
        <f t="shared" si="207"/>
        <v>5.7593594479484151</v>
      </c>
      <c r="BQ229" s="24">
        <f t="shared" si="267"/>
        <v>2.0861805818407788</v>
      </c>
      <c r="BR229" s="34">
        <f t="shared" si="261"/>
        <v>3.3135213553162215</v>
      </c>
      <c r="BS229" s="25">
        <f t="shared" si="262"/>
        <v>1.9965316131296558</v>
      </c>
      <c r="BT229" s="26">
        <f t="shared" si="263"/>
        <v>5.4623408898079852E-2</v>
      </c>
      <c r="BU229" s="67">
        <v>0.63</v>
      </c>
      <c r="CC229" s="107">
        <f t="shared" si="208"/>
        <v>5.8000988076023674</v>
      </c>
      <c r="CD229" s="24">
        <f t="shared" si="242"/>
        <v>2.0711935026181507</v>
      </c>
      <c r="CE229" s="34">
        <f t="shared" si="264"/>
        <v>3.3184510431399303</v>
      </c>
      <c r="CF229" s="25">
        <f t="shared" si="265"/>
        <v>1.982179169967849</v>
      </c>
      <c r="CG229" s="26">
        <f t="shared" si="266"/>
        <v>5.4017972432825814E-2</v>
      </c>
      <c r="CH229" s="67">
        <v>0.63</v>
      </c>
      <c r="CY229" s="67"/>
      <c r="DA229" s="6">
        <v>2055</v>
      </c>
      <c r="DB229" s="107">
        <f t="shared" si="277"/>
        <v>6.5</v>
      </c>
      <c r="DC229" s="24">
        <f t="shared" si="244"/>
        <v>1.1459092549844554</v>
      </c>
      <c r="DD229" s="34">
        <f t="shared" si="245"/>
        <v>2.2702065201885926</v>
      </c>
      <c r="DE229" s="25">
        <f t="shared" si="246"/>
        <v>1.0695484925978351</v>
      </c>
      <c r="DF229" s="26">
        <f t="shared" si="247"/>
        <v>5.6147898605624864E-2</v>
      </c>
      <c r="DG229" s="120">
        <f t="shared" si="232"/>
        <v>1.2006580275907575</v>
      </c>
      <c r="DK229" s="6">
        <v>2055</v>
      </c>
      <c r="DL229" s="107">
        <f t="shared" si="278"/>
        <v>7.0882198989096441</v>
      </c>
      <c r="DM229" s="24">
        <f t="shared" si="248"/>
        <v>1.4932262150782318</v>
      </c>
      <c r="DN229" s="34">
        <f t="shared" si="249"/>
        <v>2.9691584834734481</v>
      </c>
      <c r="DO229" s="25">
        <f t="shared" si="250"/>
        <v>1.4296638751616508</v>
      </c>
      <c r="DP229" s="26">
        <f t="shared" si="251"/>
        <v>5.282450780760798E-2</v>
      </c>
      <c r="DQ229" s="110">
        <f t="shared" si="233"/>
        <v>1.5394946083117973</v>
      </c>
      <c r="DR229" s="67">
        <v>0.63</v>
      </c>
      <c r="DT229" s="6">
        <v>2055</v>
      </c>
      <c r="DU229" s="107">
        <v>4.5</v>
      </c>
      <c r="DV229" s="24">
        <f t="shared" si="253"/>
        <v>1.4645619984957214</v>
      </c>
      <c r="DW229" s="34">
        <f t="shared" si="254"/>
        <v>2.4653060051160542</v>
      </c>
      <c r="DX229" s="25">
        <f t="shared" si="255"/>
        <v>1.3697015463323916</v>
      </c>
      <c r="DY229" s="26">
        <f t="shared" si="256"/>
        <v>0.11220269517564474</v>
      </c>
      <c r="DZ229" s="110">
        <f t="shared" si="234"/>
        <v>1.0956044587836626</v>
      </c>
      <c r="EC229" s="6">
        <v>2055</v>
      </c>
      <c r="ED229" s="107">
        <v>4.5</v>
      </c>
      <c r="EE229" s="24">
        <f>EG228+((ED229-EG228)*EI$130)</f>
        <v>1.7217365113895917</v>
      </c>
      <c r="EF229" s="34">
        <f>EG229+(ED229-EG229)*EI$133</f>
        <v>2.6475955581811319</v>
      </c>
      <c r="EG229" s="25">
        <f>EE229-((EH229-EH228)*EI$132/EI$131)</f>
        <v>1.6501470125863567</v>
      </c>
      <c r="EH229" s="26">
        <f>EH228+(EE229-EH228)*EJ229*EI$129*EI$131/EI$132</f>
        <v>0.10049744081951512</v>
      </c>
      <c r="EI229" s="110">
        <f t="shared" si="235"/>
        <v>0.99744854559477525</v>
      </c>
      <c r="EJ229" s="67">
        <v>0.63</v>
      </c>
      <c r="EK229" s="6"/>
      <c r="EL229" s="23"/>
      <c r="EM229" s="24"/>
      <c r="EN229" s="34"/>
      <c r="EO229" s="25"/>
      <c r="EP229" s="26"/>
      <c r="EQ229" s="16"/>
      <c r="ES229" s="6"/>
      <c r="ET229" s="23"/>
    </row>
    <row r="230" spans="1:150" x14ac:dyDescent="0.35">
      <c r="A230" s="14">
        <v>2040</v>
      </c>
      <c r="B230" s="107">
        <f t="shared" si="212"/>
        <v>3.5735399999999999</v>
      </c>
      <c r="C230" s="24">
        <f t="shared" si="268"/>
        <v>1.0384568958694371</v>
      </c>
      <c r="D230" s="34">
        <f t="shared" si="269"/>
        <v>1.8803609105412533</v>
      </c>
      <c r="E230" s="25">
        <f t="shared" si="270"/>
        <v>0.96864909314038994</v>
      </c>
      <c r="F230" s="26">
        <f t="shared" si="213"/>
        <v>4.2214278454690904E-2</v>
      </c>
      <c r="G230" s="120">
        <f t="shared" si="271"/>
        <v>0.91171181740086338</v>
      </c>
      <c r="I230" s="14">
        <v>2040</v>
      </c>
      <c r="J230" s="107">
        <f t="shared" si="214"/>
        <v>3.5735399999999999</v>
      </c>
      <c r="K230" s="24">
        <f t="shared" si="272"/>
        <v>1.040729575916522</v>
      </c>
      <c r="L230" s="34">
        <f t="shared" si="273"/>
        <v>1.9044292186861234</v>
      </c>
      <c r="M230" s="25">
        <f t="shared" si="274"/>
        <v>1.0056772595171133</v>
      </c>
      <c r="N230" s="26">
        <f t="shared" si="275"/>
        <v>4.0265772130038721E-2</v>
      </c>
      <c r="O230" s="120">
        <f t="shared" si="276"/>
        <v>0.89875195916901007</v>
      </c>
      <c r="Q230" s="14">
        <v>2040</v>
      </c>
      <c r="R230" s="107">
        <f t="shared" si="215"/>
        <v>3.5735399999999999</v>
      </c>
      <c r="S230" s="24">
        <f t="shared" si="216"/>
        <v>1.0970049935395882</v>
      </c>
      <c r="T230" s="34">
        <f t="shared" si="217"/>
        <v>1.8680831692192124</v>
      </c>
      <c r="U230" s="25">
        <f t="shared" si="218"/>
        <v>0.94976026033725003</v>
      </c>
      <c r="V230" s="26">
        <f t="shared" si="219"/>
        <v>4.6316213864527597E-2</v>
      </c>
      <c r="W230" s="120">
        <f t="shared" si="209"/>
        <v>0.91832290888196233</v>
      </c>
      <c r="Y230" s="14">
        <v>2040</v>
      </c>
      <c r="Z230" s="107">
        <f t="shared" si="220"/>
        <v>3.5735399999999999</v>
      </c>
      <c r="AA230" s="24">
        <f t="shared" si="221"/>
        <v>1.0995892726369434</v>
      </c>
      <c r="AB230" s="34">
        <f t="shared" si="222"/>
        <v>1.8734216177839937</v>
      </c>
      <c r="AC230" s="25">
        <f t="shared" si="223"/>
        <v>0.95797325812922152</v>
      </c>
      <c r="AD230" s="26">
        <f t="shared" si="224"/>
        <v>9.0098717874860595E-2</v>
      </c>
      <c r="AE230" s="120">
        <f t="shared" si="210"/>
        <v>0.91544835965477223</v>
      </c>
      <c r="AG230" s="14">
        <v>2040</v>
      </c>
      <c r="AH230" s="107">
        <f t="shared" si="225"/>
        <v>3.5735399999999999</v>
      </c>
      <c r="AI230" s="24">
        <f t="shared" si="226"/>
        <v>1.0382323130421789</v>
      </c>
      <c r="AJ230" s="34">
        <f t="shared" si="227"/>
        <v>1.9024163624909196</v>
      </c>
      <c r="AK230" s="25">
        <f t="shared" si="228"/>
        <v>1.0025805576783378</v>
      </c>
      <c r="AL230" s="26">
        <f t="shared" si="229"/>
        <v>2.0127423324869022E-2</v>
      </c>
      <c r="AM230" s="120">
        <f t="shared" si="211"/>
        <v>0.89983580481258185</v>
      </c>
      <c r="AP230" s="14">
        <v>2056</v>
      </c>
      <c r="AQ230" s="107">
        <v>4.5</v>
      </c>
      <c r="AR230" s="24">
        <f t="shared" si="237"/>
        <v>1.4606466745120732</v>
      </c>
      <c r="AS230" s="34">
        <f t="shared" si="238"/>
        <v>2.4605376730557662</v>
      </c>
      <c r="AT230" s="25">
        <f t="shared" si="239"/>
        <v>1.362365650855025</v>
      </c>
      <c r="AU230" s="26">
        <f t="shared" si="240"/>
        <v>5.8056413501655975E-2</v>
      </c>
      <c r="AV230" s="120">
        <f t="shared" si="230"/>
        <v>1.0981720222007412</v>
      </c>
      <c r="AX230" s="14"/>
      <c r="AZ230" s="14">
        <v>2056</v>
      </c>
      <c r="BA230" s="107">
        <v>4.5</v>
      </c>
      <c r="BB230" s="107">
        <f t="shared" si="206"/>
        <v>5.2598858045961281</v>
      </c>
      <c r="BC230" s="24">
        <f t="shared" si="257"/>
        <v>1.9948829273405631</v>
      </c>
      <c r="BD230" s="34">
        <f t="shared" si="258"/>
        <v>3.0828799221863363</v>
      </c>
      <c r="BE230" s="25">
        <f t="shared" si="259"/>
        <v>1.9106459855041411</v>
      </c>
      <c r="BF230" s="26">
        <f t="shared" si="260"/>
        <v>5.516039229834608E-2</v>
      </c>
      <c r="BG230" s="16">
        <f t="shared" si="231"/>
        <v>1.1722339366821952</v>
      </c>
      <c r="BH230" s="67">
        <v>0.62</v>
      </c>
      <c r="BP230" s="107">
        <f t="shared" si="207"/>
        <v>5.7924560610205953</v>
      </c>
      <c r="BQ230" s="24">
        <f t="shared" si="267"/>
        <v>2.1272632511150196</v>
      </c>
      <c r="BR230" s="34">
        <f t="shared" si="261"/>
        <v>3.3516115646330311</v>
      </c>
      <c r="BS230" s="25">
        <f t="shared" si="262"/>
        <v>2.0373106819628046</v>
      </c>
      <c r="BT230" s="26">
        <f t="shared" si="263"/>
        <v>5.5927069320575722E-2</v>
      </c>
      <c r="BU230" s="67">
        <v>0.62</v>
      </c>
      <c r="CC230" s="107">
        <f t="shared" si="208"/>
        <v>5.8462881284662416</v>
      </c>
      <c r="CD230" s="24">
        <f t="shared" si="242"/>
        <v>2.1152590824985338</v>
      </c>
      <c r="CE230" s="34">
        <f t="shared" si="264"/>
        <v>3.3629716368722775</v>
      </c>
      <c r="CF230" s="25">
        <f t="shared" si="265"/>
        <v>2.025801218321682</v>
      </c>
      <c r="CG230" s="26">
        <f t="shared" si="266"/>
        <v>5.531446321799758E-2</v>
      </c>
      <c r="CH230" s="67">
        <v>0.62</v>
      </c>
      <c r="CY230" s="67"/>
      <c r="DA230" s="14">
        <v>2056</v>
      </c>
      <c r="DB230" s="107">
        <f t="shared" si="277"/>
        <v>6.5</v>
      </c>
      <c r="DC230" s="24">
        <f t="shared" si="244"/>
        <v>1.1527701619487734</v>
      </c>
      <c r="DD230" s="34">
        <f t="shared" si="245"/>
        <v>2.2744042922845891</v>
      </c>
      <c r="DE230" s="25">
        <f t="shared" si="246"/>
        <v>1.0760066035147531</v>
      </c>
      <c r="DF230" s="26">
        <f t="shared" si="247"/>
        <v>5.7260413945248348E-2</v>
      </c>
      <c r="DG230" s="120">
        <f t="shared" si="232"/>
        <v>1.198397688769836</v>
      </c>
      <c r="DK230" s="14">
        <v>2056</v>
      </c>
      <c r="DL230" s="107">
        <f t="shared" si="278"/>
        <v>7.0979341082330114</v>
      </c>
      <c r="DM230" s="24">
        <f t="shared" si="248"/>
        <v>1.5165301164834695</v>
      </c>
      <c r="DN230" s="34">
        <f t="shared" si="249"/>
        <v>2.9947303783750634</v>
      </c>
      <c r="DO230" s="25">
        <f t="shared" si="250"/>
        <v>1.4530052930669373</v>
      </c>
      <c r="DP230" s="26">
        <f t="shared" si="251"/>
        <v>5.3745157422340331E-2</v>
      </c>
      <c r="DQ230" s="110">
        <f t="shared" si="233"/>
        <v>1.5417250853081261</v>
      </c>
      <c r="DR230" s="67">
        <v>0.62</v>
      </c>
      <c r="DT230" s="14">
        <v>2056</v>
      </c>
      <c r="DU230" s="107">
        <v>4.5</v>
      </c>
      <c r="DV230" s="24">
        <f t="shared" si="253"/>
        <v>1.4761003907725536</v>
      </c>
      <c r="DW230" s="34">
        <f t="shared" si="254"/>
        <v>2.4724079088525004</v>
      </c>
      <c r="DX230" s="25">
        <f t="shared" si="255"/>
        <v>1.38062755208077</v>
      </c>
      <c r="DY230" s="26">
        <f t="shared" si="256"/>
        <v>0.11501071984305014</v>
      </c>
      <c r="DZ230" s="110">
        <f t="shared" si="234"/>
        <v>1.0917803567717304</v>
      </c>
      <c r="EC230" s="14">
        <v>2056</v>
      </c>
      <c r="ED230" s="107">
        <v>4.5</v>
      </c>
      <c r="EE230" s="24">
        <f>EG229+((ED230-EG229)*EI$130)</f>
        <v>1.7470135156285465</v>
      </c>
      <c r="EF230" s="34">
        <f>EG230+(ED230-EG230)*EI$133</f>
        <v>2.6641105666881923</v>
      </c>
      <c r="EG230" s="25">
        <f>EE230-((EH230-EH229)*EI$132/EI$131)</f>
        <v>1.6755547179818346</v>
      </c>
      <c r="EH230" s="26">
        <f>EH229+(EE230-EH229)*EJ230*EI$129*EI$131/EI$132</f>
        <v>0.10259917016206546</v>
      </c>
      <c r="EI230" s="110">
        <f t="shared" si="235"/>
        <v>0.98855584870635771</v>
      </c>
      <c r="EJ230" s="67">
        <v>0.62</v>
      </c>
      <c r="EK230" s="14"/>
      <c r="EL230" s="23"/>
      <c r="EM230" s="24"/>
      <c r="EN230" s="34"/>
      <c r="EO230" s="25"/>
      <c r="EP230" s="26"/>
      <c r="EQ230" s="16"/>
      <c r="ES230" s="14"/>
      <c r="ET230" s="23"/>
    </row>
    <row r="231" spans="1:150" x14ac:dyDescent="0.35">
      <c r="A231" s="6">
        <v>2041</v>
      </c>
      <c r="B231" s="107">
        <f t="shared" si="212"/>
        <v>3.6132459999999997</v>
      </c>
      <c r="C231" s="24">
        <f t="shared" si="268"/>
        <v>1.0516233210931101</v>
      </c>
      <c r="D231" s="34">
        <f t="shared" si="269"/>
        <v>1.9022631472704734</v>
      </c>
      <c r="E231" s="25">
        <f t="shared" si="270"/>
        <v>0.98096468810842075</v>
      </c>
      <c r="F231" s="26">
        <f t="shared" si="213"/>
        <v>4.3238316613889299E-2</v>
      </c>
      <c r="G231" s="120">
        <f t="shared" si="271"/>
        <v>0.92129845916205266</v>
      </c>
      <c r="I231" s="6">
        <v>2041</v>
      </c>
      <c r="J231" s="107">
        <f t="shared" si="214"/>
        <v>3.6132459999999997</v>
      </c>
      <c r="K231" s="24">
        <f t="shared" si="272"/>
        <v>1.0552914699422811</v>
      </c>
      <c r="L231" s="34">
        <f t="shared" si="273"/>
        <v>1.9274837208372539</v>
      </c>
      <c r="M231" s="25">
        <f t="shared" si="274"/>
        <v>1.0197655705188526</v>
      </c>
      <c r="N231" s="26">
        <f t="shared" si="275"/>
        <v>4.1310651524845442E-2</v>
      </c>
      <c r="O231" s="120">
        <f t="shared" si="276"/>
        <v>0.90771815031840131</v>
      </c>
      <c r="Q231" s="6">
        <v>2041</v>
      </c>
      <c r="R231" s="107">
        <f t="shared" si="215"/>
        <v>3.6132459999999997</v>
      </c>
      <c r="S231" s="24">
        <f t="shared" si="216"/>
        <v>1.1101553715797408</v>
      </c>
      <c r="T231" s="34">
        <f t="shared" si="217"/>
        <v>1.8894277281747467</v>
      </c>
      <c r="U231" s="25">
        <f t="shared" si="218"/>
        <v>0.9612178894996104</v>
      </c>
      <c r="V231" s="26">
        <f t="shared" si="219"/>
        <v>4.7387706541363067E-2</v>
      </c>
      <c r="W231" s="120">
        <f t="shared" si="209"/>
        <v>0.92820983867513629</v>
      </c>
      <c r="Y231" s="6">
        <v>2041</v>
      </c>
      <c r="Z231" s="107">
        <f t="shared" si="220"/>
        <v>3.6132459999999997</v>
      </c>
      <c r="AA231" s="24">
        <f t="shared" si="221"/>
        <v>1.1131208444367311</v>
      </c>
      <c r="AB231" s="34">
        <f t="shared" si="222"/>
        <v>1.8950696353667449</v>
      </c>
      <c r="AC231" s="25">
        <f t="shared" si="223"/>
        <v>0.96989774671806894</v>
      </c>
      <c r="AD231" s="26">
        <f t="shared" si="224"/>
        <v>9.2174414943247004E-2</v>
      </c>
      <c r="AE231" s="120">
        <f t="shared" si="210"/>
        <v>0.92517188864867594</v>
      </c>
      <c r="AG231" s="6">
        <v>2041</v>
      </c>
      <c r="AH231" s="107">
        <f t="shared" si="225"/>
        <v>3.6132459999999997</v>
      </c>
      <c r="AI231" s="24">
        <f t="shared" si="226"/>
        <v>1.0526113502149901</v>
      </c>
      <c r="AJ231" s="34">
        <f t="shared" si="227"/>
        <v>1.9253444683029932</v>
      </c>
      <c r="AK231" s="25">
        <f t="shared" si="228"/>
        <v>1.0164744127738359</v>
      </c>
      <c r="AL231" s="26">
        <f t="shared" si="229"/>
        <v>2.0651147055900244E-2</v>
      </c>
      <c r="AM231" s="120">
        <f t="shared" si="211"/>
        <v>0.90887005552915734</v>
      </c>
      <c r="AP231" s="6">
        <v>2057</v>
      </c>
      <c r="AQ231" s="107">
        <v>4.5</v>
      </c>
      <c r="AR231" s="24">
        <f t="shared" si="237"/>
        <v>1.470425777839578</v>
      </c>
      <c r="AS231" s="34">
        <f t="shared" si="238"/>
        <v>2.4665139495183501</v>
      </c>
      <c r="AT231" s="25">
        <f t="shared" si="239"/>
        <v>1.3715599223359236</v>
      </c>
      <c r="AU231" s="26">
        <f t="shared" si="240"/>
        <v>5.9489251987216184E-2</v>
      </c>
      <c r="AV231" s="120">
        <f t="shared" si="230"/>
        <v>1.0949540271824265</v>
      </c>
      <c r="AX231" s="6"/>
      <c r="AZ231" s="6">
        <v>2057</v>
      </c>
      <c r="BA231" s="107">
        <v>4.5</v>
      </c>
      <c r="BB231" s="107">
        <f t="shared" si="206"/>
        <v>5.2702041983712808</v>
      </c>
      <c r="BC231" s="24">
        <f t="shared" si="257"/>
        <v>2.0263491703552852</v>
      </c>
      <c r="BD231" s="34">
        <f t="shared" si="258"/>
        <v>3.1069880856259129</v>
      </c>
      <c r="BE231" s="25">
        <f t="shared" si="259"/>
        <v>1.9421794095322538</v>
      </c>
      <c r="BF231" s="26">
        <f t="shared" si="260"/>
        <v>5.6380243904476969E-2</v>
      </c>
      <c r="BG231" s="16">
        <f t="shared" si="231"/>
        <v>1.1648086760936591</v>
      </c>
      <c r="BH231" s="67">
        <v>0.61</v>
      </c>
      <c r="BP231" s="107">
        <f t="shared" si="207"/>
        <v>5.8248757467830368</v>
      </c>
      <c r="BQ231" s="24">
        <f t="shared" si="267"/>
        <v>2.1677544227952135</v>
      </c>
      <c r="BR231" s="34">
        <f t="shared" si="261"/>
        <v>3.3891331179952626</v>
      </c>
      <c r="BS231" s="25">
        <f t="shared" si="262"/>
        <v>2.0775793948018464</v>
      </c>
      <c r="BT231" s="26">
        <f t="shared" si="263"/>
        <v>5.7233953784247706E-2</v>
      </c>
      <c r="BU231" s="67">
        <v>0.61</v>
      </c>
      <c r="CC231" s="107">
        <f t="shared" si="208"/>
        <v>5.892091279237766</v>
      </c>
      <c r="CD231" s="24">
        <f t="shared" si="242"/>
        <v>2.1589562480196318</v>
      </c>
      <c r="CE231" s="34">
        <f t="shared" si="264"/>
        <v>3.4071669312088089</v>
      </c>
      <c r="CF231" s="25">
        <f t="shared" si="265"/>
        <v>2.0691307438086017</v>
      </c>
      <c r="CG231" s="26">
        <f t="shared" si="266"/>
        <v>5.661628211960671E-2</v>
      </c>
      <c r="CH231" s="67">
        <v>0.61</v>
      </c>
      <c r="CY231" s="67"/>
      <c r="DA231" s="6">
        <v>2057</v>
      </c>
      <c r="DB231" s="107">
        <f t="shared" si="277"/>
        <v>6.5</v>
      </c>
      <c r="DC231" s="24">
        <f t="shared" si="244"/>
        <v>1.1591293023158895</v>
      </c>
      <c r="DD231" s="34">
        <f t="shared" si="245"/>
        <v>2.2782990120844637</v>
      </c>
      <c r="DE231" s="25">
        <f t="shared" si="246"/>
        <v>1.0819984801299445</v>
      </c>
      <c r="DF231" s="26">
        <f t="shared" si="247"/>
        <v>5.8378251947943202E-2</v>
      </c>
      <c r="DG231" s="120">
        <f t="shared" si="232"/>
        <v>1.1963005319545192</v>
      </c>
      <c r="DK231" s="6">
        <v>2057</v>
      </c>
      <c r="DL231" s="107">
        <f t="shared" si="278"/>
        <v>7.1074228284827603</v>
      </c>
      <c r="DM231" s="24">
        <f t="shared" si="248"/>
        <v>1.5396592417971848</v>
      </c>
      <c r="DN231" s="34">
        <f t="shared" si="249"/>
        <v>3.0201349517253124</v>
      </c>
      <c r="DO231" s="25">
        <f t="shared" si="250"/>
        <v>1.4762107103943789</v>
      </c>
      <c r="DP231" s="26">
        <f t="shared" si="251"/>
        <v>5.4664701355714329E-2</v>
      </c>
      <c r="DQ231" s="110">
        <f t="shared" si="233"/>
        <v>1.5439242413309335</v>
      </c>
      <c r="DR231" s="67">
        <v>0.61</v>
      </c>
      <c r="DT231" s="6">
        <v>2057</v>
      </c>
      <c r="DU231" s="107">
        <v>4.5</v>
      </c>
      <c r="DV231" s="24">
        <f t="shared" si="253"/>
        <v>1.4866550215855447</v>
      </c>
      <c r="DW231" s="34">
        <f t="shared" si="254"/>
        <v>2.4789159483013208</v>
      </c>
      <c r="DX231" s="25">
        <f t="shared" si="255"/>
        <v>1.3906399204635702</v>
      </c>
      <c r="DY231" s="26">
        <f t="shared" si="256"/>
        <v>0.11783469340546116</v>
      </c>
      <c r="DZ231" s="110">
        <f t="shared" si="234"/>
        <v>1.0882760278377506</v>
      </c>
      <c r="EC231" s="6">
        <v>2057</v>
      </c>
      <c r="ED231" s="107">
        <v>4.5</v>
      </c>
      <c r="EE231" s="24">
        <f>EG230+((ED231-EG230)*EI$130)</f>
        <v>1.771557613117632</v>
      </c>
      <c r="EF231" s="34">
        <f>EG231+(ED231-EG231)*EI$133</f>
        <v>2.6801905069422292</v>
      </c>
      <c r="EG231" s="25">
        <f>EE231-((EH231-EH230)*EI$132/EI$131)</f>
        <v>1.7002930876034295</v>
      </c>
      <c r="EH231" s="26">
        <f>EH230+(EE231-EH230)*EJ231*EI$129*EI$131/EI$132</f>
        <v>0.10469518561836554</v>
      </c>
      <c r="EI231" s="110">
        <f t="shared" si="235"/>
        <v>0.9798974193387997</v>
      </c>
      <c r="EJ231" s="67">
        <v>0.61</v>
      </c>
      <c r="EK231" s="6"/>
      <c r="EL231" s="23"/>
      <c r="EM231" s="24"/>
      <c r="EN231" s="34"/>
      <c r="EO231" s="25"/>
      <c r="EP231" s="26"/>
      <c r="EQ231" s="16"/>
      <c r="ES231" s="6"/>
      <c r="ET231" s="23"/>
    </row>
    <row r="232" spans="1:150" x14ac:dyDescent="0.35">
      <c r="A232" s="14">
        <v>2042</v>
      </c>
      <c r="B232" s="107">
        <f t="shared" si="212"/>
        <v>3.652952</v>
      </c>
      <c r="C232" s="24">
        <f t="shared" si="268"/>
        <v>1.0647982900190192</v>
      </c>
      <c r="D232" s="34">
        <f t="shared" si="269"/>
        <v>1.9241711097224288</v>
      </c>
      <c r="E232" s="25">
        <f t="shared" si="270"/>
        <v>0.99328909188065984</v>
      </c>
      <c r="F232" s="26">
        <f t="shared" si="213"/>
        <v>4.4274681804300303E-2</v>
      </c>
      <c r="G232" s="120">
        <f t="shared" si="271"/>
        <v>0.93088201784176894</v>
      </c>
      <c r="I232" s="14">
        <v>2042</v>
      </c>
      <c r="J232" s="107">
        <f t="shared" si="214"/>
        <v>3.652952</v>
      </c>
      <c r="K232" s="24">
        <f t="shared" si="272"/>
        <v>1.0698672087125904</v>
      </c>
      <c r="L232" s="34">
        <f t="shared" si="273"/>
        <v>1.9505472239871624</v>
      </c>
      <c r="M232" s="25">
        <f t="shared" si="274"/>
        <v>1.0338677292110194</v>
      </c>
      <c r="N232" s="26">
        <f t="shared" si="275"/>
        <v>4.2369459745479884E-2</v>
      </c>
      <c r="O232" s="120">
        <f t="shared" si="276"/>
        <v>0.91667949477614297</v>
      </c>
      <c r="Q232" s="14">
        <v>2042</v>
      </c>
      <c r="R232" s="107">
        <f t="shared" si="215"/>
        <v>3.652952</v>
      </c>
      <c r="S232" s="24">
        <f t="shared" si="216"/>
        <v>1.1233141176339438</v>
      </c>
      <c r="T232" s="34">
        <f t="shared" si="217"/>
        <v>1.9107780730526387</v>
      </c>
      <c r="U232" s="25">
        <f t="shared" si="218"/>
        <v>0.97268442008098266</v>
      </c>
      <c r="V232" s="26">
        <f t="shared" si="219"/>
        <v>4.8471373430233292E-2</v>
      </c>
      <c r="W232" s="120">
        <f t="shared" si="209"/>
        <v>0.93809365297165603</v>
      </c>
      <c r="Y232" s="14">
        <v>2042</v>
      </c>
      <c r="Z232" s="107">
        <f t="shared" si="220"/>
        <v>3.652952</v>
      </c>
      <c r="AA232" s="24">
        <f t="shared" si="221"/>
        <v>1.1266686067373322</v>
      </c>
      <c r="AB232" s="34">
        <f t="shared" si="222"/>
        <v>1.9167288229260038</v>
      </c>
      <c r="AC232" s="25">
        <f t="shared" si="223"/>
        <v>0.98183941988615975</v>
      </c>
      <c r="AD232" s="26">
        <f t="shared" si="224"/>
        <v>9.4273388665727764E-2</v>
      </c>
      <c r="AE232" s="120">
        <f t="shared" si="210"/>
        <v>0.93488940303984402</v>
      </c>
      <c r="AG232" s="14">
        <v>2042</v>
      </c>
      <c r="AH232" s="107">
        <f t="shared" si="225"/>
        <v>3.652952</v>
      </c>
      <c r="AI232" s="24">
        <f t="shared" si="226"/>
        <v>1.0669998692554381</v>
      </c>
      <c r="AJ232" s="34">
        <f t="shared" si="227"/>
        <v>1.9482786815859954</v>
      </c>
      <c r="AK232" s="25">
        <f t="shared" si="228"/>
        <v>1.0303776639784543</v>
      </c>
      <c r="AL232" s="26">
        <f t="shared" si="229"/>
        <v>2.1181903654117401E-2</v>
      </c>
      <c r="AM232" s="120">
        <f t="shared" si="211"/>
        <v>0.91790101760754106</v>
      </c>
      <c r="AP232" s="14">
        <v>2058</v>
      </c>
      <c r="AQ232" s="107">
        <v>4.5</v>
      </c>
      <c r="AR232" s="24">
        <f t="shared" si="237"/>
        <v>1.4793033986106745</v>
      </c>
      <c r="AS232" s="34">
        <f t="shared" si="238"/>
        <v>2.4719456654255709</v>
      </c>
      <c r="AT232" s="25">
        <f t="shared" si="239"/>
        <v>1.3799164083470323</v>
      </c>
      <c r="AU232" s="26">
        <f t="shared" si="240"/>
        <v>6.0929643150457374E-2</v>
      </c>
      <c r="AV232" s="120">
        <f t="shared" si="230"/>
        <v>1.0920292570785386</v>
      </c>
      <c r="AX232" s="14"/>
      <c r="AZ232" s="14">
        <v>2058</v>
      </c>
      <c r="BA232" s="107">
        <v>4.5</v>
      </c>
      <c r="BB232" s="107">
        <f t="shared" si="206"/>
        <v>5.2801704204611468</v>
      </c>
      <c r="BC232" s="24">
        <f t="shared" si="257"/>
        <v>2.0571398199486448</v>
      </c>
      <c r="BD232" s="34">
        <f t="shared" si="258"/>
        <v>3.1305797937020143</v>
      </c>
      <c r="BE232" s="25">
        <f t="shared" si="259"/>
        <v>1.9731079177547899</v>
      </c>
      <c r="BF232" s="26">
        <f t="shared" si="260"/>
        <v>5.7598097559460375E-2</v>
      </c>
      <c r="BG232" s="16">
        <f t="shared" si="231"/>
        <v>1.1574718759472244</v>
      </c>
      <c r="BH232" s="67">
        <v>0.6</v>
      </c>
      <c r="BP232" s="107">
        <f t="shared" si="207"/>
        <v>5.8566962032414169</v>
      </c>
      <c r="BQ232" s="24">
        <f t="shared" si="267"/>
        <v>2.2077321776845054</v>
      </c>
      <c r="BR232" s="34">
        <f t="shared" si="261"/>
        <v>3.4261609851169474</v>
      </c>
      <c r="BS232" s="25">
        <f t="shared" si="262"/>
        <v>2.1174112522806943</v>
      </c>
      <c r="BT232" s="26">
        <f t="shared" si="263"/>
        <v>5.8542952703143518E-2</v>
      </c>
      <c r="BU232" s="67">
        <v>0.6</v>
      </c>
      <c r="CC232" s="107">
        <f t="shared" si="208"/>
        <v>5.9375872809990318</v>
      </c>
      <c r="CD232" s="24">
        <f t="shared" si="242"/>
        <v>2.2023603869494401</v>
      </c>
      <c r="CE232" s="34">
        <f t="shared" si="264"/>
        <v>3.4511109858049429</v>
      </c>
      <c r="CF232" s="25">
        <f t="shared" si="265"/>
        <v>2.1122391345465874</v>
      </c>
      <c r="CG232" s="26">
        <f t="shared" si="266"/>
        <v>5.7922387226894433E-2</v>
      </c>
      <c r="CH232" s="67">
        <v>0.6</v>
      </c>
      <c r="CY232" s="67"/>
      <c r="DA232" s="14">
        <v>2058</v>
      </c>
      <c r="DB232" s="107">
        <f t="shared" si="277"/>
        <v>6.5</v>
      </c>
      <c r="DC232" s="24">
        <f t="shared" si="244"/>
        <v>1.1650293534219531</v>
      </c>
      <c r="DD232" s="34">
        <f t="shared" si="245"/>
        <v>2.2819164546072024</v>
      </c>
      <c r="DE232" s="25">
        <f t="shared" si="246"/>
        <v>1.0875637763187727</v>
      </c>
      <c r="DF232" s="26">
        <f t="shared" si="247"/>
        <v>5.9500941471177703E-2</v>
      </c>
      <c r="DG232" s="120">
        <f t="shared" si="232"/>
        <v>1.1943526782884297</v>
      </c>
      <c r="DK232" s="14">
        <v>2058</v>
      </c>
      <c r="DL232" s="107">
        <f t="shared" si="278"/>
        <v>7.1167115590391044</v>
      </c>
      <c r="DM232" s="24">
        <f t="shared" si="248"/>
        <v>1.5626513858998594</v>
      </c>
      <c r="DN232" s="34">
        <f t="shared" si="249"/>
        <v>3.0454044100105397</v>
      </c>
      <c r="DO232" s="25">
        <f t="shared" si="250"/>
        <v>1.4993159451490055</v>
      </c>
      <c r="DP232" s="26">
        <f t="shared" si="251"/>
        <v>5.5582606294132503E-2</v>
      </c>
      <c r="DQ232" s="110">
        <f t="shared" si="233"/>
        <v>1.5460884648615343</v>
      </c>
      <c r="DR232" s="67">
        <v>0.6</v>
      </c>
      <c r="DT232" s="14">
        <v>2058</v>
      </c>
      <c r="DU232" s="107">
        <v>4.5</v>
      </c>
      <c r="DV232" s="24">
        <f t="shared" si="253"/>
        <v>1.4963270695670134</v>
      </c>
      <c r="DW232" s="34">
        <f t="shared" si="254"/>
        <v>2.4848911921032082</v>
      </c>
      <c r="DX232" s="25">
        <f t="shared" si="255"/>
        <v>1.3998326032357049</v>
      </c>
      <c r="DY232" s="26">
        <f t="shared" si="256"/>
        <v>0.12067276594461729</v>
      </c>
      <c r="DZ232" s="110">
        <f t="shared" si="234"/>
        <v>1.0850585888675033</v>
      </c>
      <c r="EC232" s="14">
        <v>2058</v>
      </c>
      <c r="ED232" s="107">
        <v>4.5</v>
      </c>
      <c r="EE232" s="24">
        <f>EG231+((ED232-EG231)*EI$130)</f>
        <v>1.7954551255557889</v>
      </c>
      <c r="EF232" s="34">
        <f>EG232+(ED232-EG232)*EI$133</f>
        <v>2.6958880852509712</v>
      </c>
      <c r="EG232" s="25">
        <f>EE232-((EH232-EH231)*EI$132/EI$131)</f>
        <v>1.7244432080784173</v>
      </c>
      <c r="EH232" s="26">
        <f>EH231+(EE232-EH231)*EJ232*EI$129*EI$131/EI$132</f>
        <v>0.10678377142652352</v>
      </c>
      <c r="EI232" s="110">
        <f t="shared" si="235"/>
        <v>0.9714448771725539</v>
      </c>
      <c r="EJ232" s="67">
        <v>0.6</v>
      </c>
      <c r="EK232" s="14"/>
      <c r="EL232" s="23"/>
      <c r="EM232" s="24"/>
      <c r="EN232" s="34"/>
      <c r="EO232" s="25"/>
      <c r="EP232" s="26"/>
      <c r="EQ232" s="16"/>
      <c r="ES232" s="14"/>
      <c r="ET232" s="23"/>
    </row>
    <row r="233" spans="1:150" x14ac:dyDescent="0.35">
      <c r="A233" s="6">
        <v>2043</v>
      </c>
      <c r="B233" s="107">
        <f t="shared" si="212"/>
        <v>3.6926579999999998</v>
      </c>
      <c r="C233" s="24">
        <f t="shared" si="268"/>
        <v>1.0779817913729042</v>
      </c>
      <c r="D233" s="34">
        <f t="shared" si="269"/>
        <v>1.9460847909070162</v>
      </c>
      <c r="E233" s="25">
        <f t="shared" si="270"/>
        <v>1.0056222937031021</v>
      </c>
      <c r="F233" s="26">
        <f t="shared" si="213"/>
        <v>4.532337017632642E-2</v>
      </c>
      <c r="G233" s="120">
        <f t="shared" si="271"/>
        <v>0.94046249720391417</v>
      </c>
      <c r="I233" s="6">
        <v>2043</v>
      </c>
      <c r="J233" s="107">
        <f t="shared" si="214"/>
        <v>3.6926579999999998</v>
      </c>
      <c r="K233" s="24">
        <f t="shared" si="272"/>
        <v>1.0844565316933215</v>
      </c>
      <c r="L233" s="34">
        <f t="shared" si="273"/>
        <v>1.9736195647138453</v>
      </c>
      <c r="M233" s="25">
        <f t="shared" si="274"/>
        <v>1.047983484175147</v>
      </c>
      <c r="N233" s="26">
        <f t="shared" si="275"/>
        <v>4.3442196437190897E-2</v>
      </c>
      <c r="O233" s="120">
        <f t="shared" si="276"/>
        <v>0.92563608053869828</v>
      </c>
      <c r="Q233" s="6">
        <v>2043</v>
      </c>
      <c r="R233" s="107">
        <f t="shared" si="215"/>
        <v>3.6926579999999998</v>
      </c>
      <c r="S233" s="24">
        <f t="shared" si="216"/>
        <v>1.1364812290637059</v>
      </c>
      <c r="T233" s="34">
        <f t="shared" si="217"/>
        <v>1.9321342020287628</v>
      </c>
      <c r="U233" s="25">
        <f t="shared" si="218"/>
        <v>0.98415984927501998</v>
      </c>
      <c r="V233" s="26">
        <f t="shared" si="219"/>
        <v>4.9567210694900096E-2</v>
      </c>
      <c r="W233" s="120">
        <f t="shared" si="209"/>
        <v>0.94797435275374287</v>
      </c>
      <c r="Y233" s="6">
        <v>2043</v>
      </c>
      <c r="Z233" s="107">
        <f t="shared" si="220"/>
        <v>3.6926579999999998</v>
      </c>
      <c r="AA233" s="24">
        <f t="shared" si="221"/>
        <v>1.1402325495222114</v>
      </c>
      <c r="AB233" s="34">
        <f t="shared" si="222"/>
        <v>1.9383991735514976</v>
      </c>
      <c r="AC233" s="25">
        <f t="shared" si="223"/>
        <v>0.99379826700230423</v>
      </c>
      <c r="AD233" s="26">
        <f t="shared" si="224"/>
        <v>9.6395624644277145E-2</v>
      </c>
      <c r="AE233" s="120">
        <f t="shared" si="210"/>
        <v>0.94460090654919338</v>
      </c>
      <c r="AG233" s="6">
        <v>2043</v>
      </c>
      <c r="AH233" s="107">
        <f t="shared" si="225"/>
        <v>3.6926579999999998</v>
      </c>
      <c r="AI233" s="24">
        <f t="shared" si="226"/>
        <v>1.0813976043379712</v>
      </c>
      <c r="AJ233" s="34">
        <f t="shared" si="227"/>
        <v>1.9712188356291236</v>
      </c>
      <c r="AK233" s="25">
        <f t="shared" si="228"/>
        <v>1.0442900548140364</v>
      </c>
      <c r="AL233" s="26">
        <f t="shared" si="229"/>
        <v>2.171969422692805E-2</v>
      </c>
      <c r="AM233" s="120">
        <f t="shared" si="211"/>
        <v>0.92692878081508723</v>
      </c>
      <c r="AP233" s="6">
        <v>2059</v>
      </c>
      <c r="AQ233" s="107">
        <v>4.5</v>
      </c>
      <c r="AR233" s="24">
        <f t="shared" si="237"/>
        <v>1.4873720872435605</v>
      </c>
      <c r="AS233" s="34">
        <f t="shared" si="238"/>
        <v>2.4768887255020777</v>
      </c>
      <c r="AT233" s="25">
        <f t="shared" si="239"/>
        <v>1.3875211161570433</v>
      </c>
      <c r="AU233" s="26">
        <f t="shared" si="240"/>
        <v>6.2376758673450376E-2</v>
      </c>
      <c r="AV233" s="120">
        <f t="shared" si="230"/>
        <v>1.0893676093450344</v>
      </c>
      <c r="AX233" s="6"/>
      <c r="AZ233" s="6">
        <v>2059</v>
      </c>
      <c r="BA233" s="107">
        <v>4.5</v>
      </c>
      <c r="BB233" s="107">
        <f t="shared" si="206"/>
        <v>5.2898233055510362</v>
      </c>
      <c r="BC233" s="24">
        <f t="shared" si="257"/>
        <v>2.0873355957104924</v>
      </c>
      <c r="BD233" s="34">
        <f t="shared" si="258"/>
        <v>3.1537179910168183</v>
      </c>
      <c r="BE233" s="25">
        <f t="shared" si="259"/>
        <v>2.0035074370368551</v>
      </c>
      <c r="BF233" s="26">
        <f t="shared" si="260"/>
        <v>5.8812998409802947E-2</v>
      </c>
      <c r="BG233" s="16">
        <f t="shared" si="231"/>
        <v>1.1502105539799632</v>
      </c>
      <c r="BH233" s="67">
        <v>0.59</v>
      </c>
      <c r="BP233" s="107">
        <f t="shared" si="207"/>
        <v>5.8879889223001376</v>
      </c>
      <c r="BQ233" s="24">
        <f t="shared" si="267"/>
        <v>2.2472699472361639</v>
      </c>
      <c r="BR233" s="34">
        <f t="shared" si="261"/>
        <v>3.4627652123403156</v>
      </c>
      <c r="BS233" s="25">
        <f t="shared" si="262"/>
        <v>2.15687552236195</v>
      </c>
      <c r="BT233" s="26">
        <f t="shared" si="263"/>
        <v>5.9853016831755312E-2</v>
      </c>
      <c r="BU233" s="67">
        <v>0.59</v>
      </c>
      <c r="CC233" s="107">
        <f t="shared" si="208"/>
        <v>5.9828510912739166</v>
      </c>
      <c r="CD233" s="24">
        <f t="shared" si="242"/>
        <v>2.2455430103362768</v>
      </c>
      <c r="CE233" s="34">
        <f t="shared" si="264"/>
        <v>3.4948741630370792</v>
      </c>
      <c r="CF233" s="25">
        <f t="shared" si="265"/>
        <v>2.1551942786018592</v>
      </c>
      <c r="CG233" s="26">
        <f t="shared" si="266"/>
        <v>5.923178913608889E-2</v>
      </c>
      <c r="CH233" s="67">
        <v>0.59</v>
      </c>
      <c r="CY233" s="67"/>
      <c r="DA233" s="6">
        <v>2059</v>
      </c>
      <c r="DB233" s="107">
        <f t="shared" si="277"/>
        <v>6.5</v>
      </c>
      <c r="DC233" s="24">
        <f t="shared" si="244"/>
        <v>1.1705093614466875</v>
      </c>
      <c r="DD233" s="34">
        <f t="shared" si="245"/>
        <v>2.2852802018314611</v>
      </c>
      <c r="DE233" s="25">
        <f t="shared" si="246"/>
        <v>1.0927387720484016</v>
      </c>
      <c r="DF233" s="26">
        <f t="shared" si="247"/>
        <v>6.0628051462457207E-2</v>
      </c>
      <c r="DG233" s="120">
        <f t="shared" si="232"/>
        <v>1.1925414297830594</v>
      </c>
      <c r="DK233" s="6">
        <v>2059</v>
      </c>
      <c r="DL233" s="107">
        <f t="shared" si="278"/>
        <v>7.1258232275029503</v>
      </c>
      <c r="DM233" s="24">
        <f t="shared" si="248"/>
        <v>1.5855421692510796</v>
      </c>
      <c r="DN233" s="34">
        <f t="shared" si="249"/>
        <v>3.0705687751716546</v>
      </c>
      <c r="DO233" s="25">
        <f t="shared" si="250"/>
        <v>1.5223548393009574</v>
      </c>
      <c r="DP233" s="26">
        <f t="shared" si="251"/>
        <v>5.6498364699206736E-2</v>
      </c>
      <c r="DQ233" s="110">
        <f t="shared" si="233"/>
        <v>1.5482139358706972</v>
      </c>
      <c r="DR233" s="67">
        <v>0.59</v>
      </c>
      <c r="DT233" s="6">
        <v>2059</v>
      </c>
      <c r="DU233" s="107">
        <v>4.5</v>
      </c>
      <c r="DV233" s="24">
        <f t="shared" si="253"/>
        <v>1.5052072930517233</v>
      </c>
      <c r="DW233" s="34">
        <f t="shared" si="254"/>
        <v>2.4903884195002468</v>
      </c>
      <c r="DX233" s="25">
        <f t="shared" si="255"/>
        <v>1.408289876154226</v>
      </c>
      <c r="DY233" s="26">
        <f t="shared" si="256"/>
        <v>0.12352327820630839</v>
      </c>
      <c r="DZ233" s="110">
        <f t="shared" si="234"/>
        <v>1.0820985433460208</v>
      </c>
      <c r="EC233" s="6">
        <v>2059</v>
      </c>
      <c r="ED233" s="107">
        <v>4.5</v>
      </c>
      <c r="EE233" s="24">
        <f>EG232+((ED233-EG232)*EI$130)</f>
        <v>1.8187843834358319</v>
      </c>
      <c r="EF233" s="34">
        <f>EG233+(ED233-EG233)*EI$133</f>
        <v>2.7112511928039007</v>
      </c>
      <c r="EG233" s="25">
        <f>EE233-((EH233-EH232)*EI$132/EI$131)</f>
        <v>1.7480787581598476</v>
      </c>
      <c r="EH233" s="26">
        <f>EH232+(EE233-EH232)*EJ233*EI$129*EI$131/EI$132</f>
        <v>0.10886334864052306</v>
      </c>
      <c r="EI233" s="110">
        <f t="shared" si="235"/>
        <v>0.96317243464405311</v>
      </c>
      <c r="EJ233" s="67">
        <v>0.59</v>
      </c>
      <c r="EK233" s="6"/>
      <c r="EL233" s="23"/>
      <c r="EM233" s="24"/>
      <c r="EN233" s="34"/>
      <c r="EO233" s="25"/>
      <c r="EP233" s="26"/>
      <c r="EQ233" s="16"/>
      <c r="ES233" s="6"/>
      <c r="ET233" s="23"/>
    </row>
    <row r="234" spans="1:150" x14ac:dyDescent="0.35">
      <c r="A234" s="14">
        <v>2044</v>
      </c>
      <c r="B234" s="107">
        <f t="shared" si="212"/>
        <v>3.732364</v>
      </c>
      <c r="C234" s="24">
        <f t="shared" si="268"/>
        <v>1.0911738147381673</v>
      </c>
      <c r="D234" s="34">
        <f t="shared" si="269"/>
        <v>1.9680041843522447</v>
      </c>
      <c r="E234" s="25">
        <f t="shared" si="270"/>
        <v>1.0179642836188383</v>
      </c>
      <c r="F234" s="26">
        <f t="shared" si="213"/>
        <v>4.6384377873707999E-2</v>
      </c>
      <c r="G234" s="120">
        <f t="shared" si="271"/>
        <v>0.95003990073340638</v>
      </c>
      <c r="I234" s="14">
        <v>2044</v>
      </c>
      <c r="J234" s="107">
        <f t="shared" si="214"/>
        <v>3.732364</v>
      </c>
      <c r="K234" s="24">
        <f t="shared" si="272"/>
        <v>1.0990591922497464</v>
      </c>
      <c r="L234" s="34">
        <f t="shared" si="273"/>
        <v>1.9967005883075997</v>
      </c>
      <c r="M234" s="25">
        <f t="shared" si="274"/>
        <v>1.062112597396307</v>
      </c>
      <c r="N234" s="26">
        <f t="shared" si="275"/>
        <v>4.452886099170382E-2</v>
      </c>
      <c r="O234" s="120">
        <f t="shared" si="276"/>
        <v>0.93458799091129263</v>
      </c>
      <c r="Q234" s="14">
        <v>2044</v>
      </c>
      <c r="R234" s="107">
        <f t="shared" si="215"/>
        <v>3.732364</v>
      </c>
      <c r="S234" s="24">
        <f t="shared" si="216"/>
        <v>1.1496567032316782</v>
      </c>
      <c r="T234" s="34">
        <f t="shared" si="217"/>
        <v>1.9534961132797442</v>
      </c>
      <c r="U234" s="25">
        <f t="shared" si="218"/>
        <v>0.99564417427652963</v>
      </c>
      <c r="V234" s="26">
        <f t="shared" si="219"/>
        <v>5.067521450033282E-2</v>
      </c>
      <c r="W234" s="120">
        <f t="shared" si="209"/>
        <v>0.95785193900321453</v>
      </c>
      <c r="Y234" s="14">
        <v>2044</v>
      </c>
      <c r="Z234" s="107">
        <f t="shared" si="220"/>
        <v>3.732364</v>
      </c>
      <c r="AA234" s="24">
        <f t="shared" si="221"/>
        <v>1.1538126627813596</v>
      </c>
      <c r="AB234" s="34">
        <f t="shared" si="222"/>
        <v>1.9600806803374096</v>
      </c>
      <c r="AC234" s="25">
        <f t="shared" si="223"/>
        <v>1.0057742774421685</v>
      </c>
      <c r="AD234" s="26">
        <f t="shared" si="224"/>
        <v>9.8541108489772669E-2</v>
      </c>
      <c r="AE234" s="120">
        <f t="shared" si="210"/>
        <v>0.95430640289524105</v>
      </c>
      <c r="AG234" s="14">
        <v>2044</v>
      </c>
      <c r="AH234" s="107">
        <f t="shared" si="225"/>
        <v>3.732364</v>
      </c>
      <c r="AI234" s="24">
        <f t="shared" si="226"/>
        <v>1.0958043038995802</v>
      </c>
      <c r="AJ234" s="34">
        <f t="shared" si="227"/>
        <v>1.9941647726646741</v>
      </c>
      <c r="AK234" s="25">
        <f t="shared" si="228"/>
        <v>1.0582113425610373</v>
      </c>
      <c r="AL234" s="26">
        <f t="shared" si="229"/>
        <v>2.2264519753573599E-2</v>
      </c>
      <c r="AM234" s="120">
        <f t="shared" si="211"/>
        <v>0.93595343010363674</v>
      </c>
      <c r="AP234" s="14">
        <v>2060</v>
      </c>
      <c r="AQ234" s="107">
        <v>4.5</v>
      </c>
      <c r="AR234" s="24">
        <f t="shared" si="237"/>
        <v>1.4947148889165947</v>
      </c>
      <c r="AS234" s="34">
        <f t="shared" si="238"/>
        <v>2.4813932928697238</v>
      </c>
      <c r="AT234" s="25">
        <f t="shared" si="239"/>
        <v>1.3944512197995746</v>
      </c>
      <c r="AU234" s="26">
        <f t="shared" si="240"/>
        <v>6.3829855327320231E-2</v>
      </c>
      <c r="AV234" s="120">
        <f t="shared" si="230"/>
        <v>1.0869420730701491</v>
      </c>
      <c r="AX234" s="14"/>
      <c r="AZ234" s="14">
        <v>2060</v>
      </c>
      <c r="BA234" s="107">
        <v>4.5</v>
      </c>
      <c r="BB234" s="107">
        <f t="shared" si="206"/>
        <v>5.2991974840049094</v>
      </c>
      <c r="BC234" s="24">
        <f t="shared" si="257"/>
        <v>2.1170110022544351</v>
      </c>
      <c r="BD234" s="34">
        <f t="shared" si="258"/>
        <v>3.176460425545641</v>
      </c>
      <c r="BE234" s="25">
        <f t="shared" si="259"/>
        <v>2.0334481632983428</v>
      </c>
      <c r="BF234" s="26">
        <f t="shared" si="260"/>
        <v>6.0024054046847762E-2</v>
      </c>
      <c r="BG234" s="16">
        <f t="shared" si="231"/>
        <v>1.1430122622472982</v>
      </c>
      <c r="BH234" s="67">
        <v>0.57999999999999996</v>
      </c>
      <c r="BP234" s="107">
        <f t="shared" si="207"/>
        <v>5.9188198516168091</v>
      </c>
      <c r="BQ234" s="24">
        <f t="shared" si="267"/>
        <v>2.2864368850614873</v>
      </c>
      <c r="BR234" s="34">
        <f t="shared" si="261"/>
        <v>3.499011375073267</v>
      </c>
      <c r="BS234" s="25">
        <f t="shared" si="262"/>
        <v>2.1960375800113603</v>
      </c>
      <c r="BT234" s="26">
        <f t="shared" si="263"/>
        <v>6.1163151687554256E-2</v>
      </c>
      <c r="BU234" s="67">
        <v>0.57999999999999996</v>
      </c>
      <c r="CC234" s="107">
        <f t="shared" si="208"/>
        <v>6.0279539925319519</v>
      </c>
      <c r="CD234" s="24">
        <f t="shared" si="242"/>
        <v>2.2885721231496117</v>
      </c>
      <c r="CE234" s="34">
        <f t="shared" si="264"/>
        <v>3.5385234860188137</v>
      </c>
      <c r="CF234" s="25">
        <f t="shared" si="265"/>
        <v>2.1980609055886626</v>
      </c>
      <c r="CG234" s="26">
        <f t="shared" si="266"/>
        <v>6.0543545912334532E-2</v>
      </c>
      <c r="CH234" s="67">
        <v>0.57999999999999996</v>
      </c>
      <c r="CY234" s="67"/>
      <c r="DA234" s="14">
        <v>2060</v>
      </c>
      <c r="DB234" s="107">
        <f t="shared" si="277"/>
        <v>6.5</v>
      </c>
      <c r="DC234" s="24">
        <f t="shared" si="244"/>
        <v>1.1756050503667599</v>
      </c>
      <c r="DD234" s="34">
        <f t="shared" si="245"/>
        <v>2.2884118292882478</v>
      </c>
      <c r="DE234" s="25">
        <f t="shared" si="246"/>
        <v>1.0975566604434586</v>
      </c>
      <c r="DF234" s="26">
        <f t="shared" si="247"/>
        <v>6.1759187548302154E-2</v>
      </c>
      <c r="DG234" s="120">
        <f t="shared" si="232"/>
        <v>1.1908551688447893</v>
      </c>
      <c r="DK234" s="14">
        <v>2060</v>
      </c>
      <c r="DL234" s="107">
        <f t="shared" si="278"/>
        <v>7.1347785206012144</v>
      </c>
      <c r="DM234" s="24">
        <f t="shared" si="248"/>
        <v>1.6083652322168838</v>
      </c>
      <c r="DN234" s="34">
        <f t="shared" si="249"/>
        <v>3.095656116517608</v>
      </c>
      <c r="DO234" s="25">
        <f t="shared" si="250"/>
        <v>1.5453594373956661</v>
      </c>
      <c r="DP234" s="26">
        <f t="shared" si="251"/>
        <v>5.7411492160383805E-2</v>
      </c>
      <c r="DQ234" s="110">
        <f t="shared" si="233"/>
        <v>1.5502966791219419</v>
      </c>
      <c r="DR234" s="67">
        <v>0.57999999999999996</v>
      </c>
      <c r="DT234" s="14">
        <v>2060</v>
      </c>
      <c r="DU234" s="107">
        <v>4.5</v>
      </c>
      <c r="DV234" s="24">
        <f t="shared" si="253"/>
        <v>1.5133771032637438</v>
      </c>
      <c r="DW234" s="34">
        <f t="shared" si="254"/>
        <v>2.4954567680813202</v>
      </c>
      <c r="DX234" s="25">
        <f t="shared" si="255"/>
        <v>1.4160873355097232</v>
      </c>
      <c r="DY234" s="26">
        <f t="shared" si="256"/>
        <v>0.12638474196377958</v>
      </c>
      <c r="DZ234" s="110">
        <f t="shared" si="234"/>
        <v>1.079369432571597</v>
      </c>
      <c r="EC234" s="14">
        <v>2060</v>
      </c>
      <c r="ED234" s="107">
        <v>4.5</v>
      </c>
      <c r="EE234" s="24">
        <f>EG233+((ED234-EG233)*EI$130)</f>
        <v>1.8416165611699944</v>
      </c>
      <c r="EF234" s="34">
        <f>EG234+(ED234-EG234)*EI$133</f>
        <v>2.7263234074818437</v>
      </c>
      <c r="EG234" s="25">
        <f>EE234-((EH234-EH233)*EI$132/EI$131)</f>
        <v>1.7712667807412981</v>
      </c>
      <c r="EH234" s="26">
        <f>EH233+(EE234-EH233)*EJ234*EI$129*EI$131/EI$132</f>
        <v>0.11093245982960237</v>
      </c>
      <c r="EI234" s="110">
        <f t="shared" si="235"/>
        <v>0.95505662674054559</v>
      </c>
      <c r="EJ234" s="67">
        <v>0.57999999999999996</v>
      </c>
      <c r="EK234" s="14"/>
      <c r="EL234" s="23"/>
      <c r="EM234" s="24"/>
      <c r="EN234" s="34"/>
      <c r="EO234" s="25"/>
      <c r="EP234" s="26"/>
      <c r="EQ234" s="16"/>
      <c r="ES234" s="14"/>
      <c r="ET234" s="23"/>
    </row>
    <row r="235" spans="1:150" x14ac:dyDescent="0.35">
      <c r="A235" s="6">
        <v>2045</v>
      </c>
      <c r="B235" s="107">
        <f t="shared" si="212"/>
        <v>3.7720699999999998</v>
      </c>
      <c r="C235" s="24">
        <f t="shared" si="268"/>
        <v>1.1043743504702972</v>
      </c>
      <c r="D235" s="34">
        <f t="shared" si="269"/>
        <v>1.9899292840525482</v>
      </c>
      <c r="E235" s="25">
        <f t="shared" si="270"/>
        <v>1.0303150523885358</v>
      </c>
      <c r="F235" s="26">
        <f t="shared" si="213"/>
        <v>4.7457701034313238E-2</v>
      </c>
      <c r="G235" s="120">
        <f t="shared" si="271"/>
        <v>0.95961423166401238</v>
      </c>
      <c r="I235" s="6">
        <v>2045</v>
      </c>
      <c r="J235" s="107">
        <f t="shared" si="214"/>
        <v>3.7720699999999998</v>
      </c>
      <c r="K235" s="24">
        <f t="shared" si="272"/>
        <v>1.1136749568956474</v>
      </c>
      <c r="L235" s="34">
        <f t="shared" si="273"/>
        <v>2.019790148300356</v>
      </c>
      <c r="M235" s="25">
        <f t="shared" si="274"/>
        <v>1.0762548435390094</v>
      </c>
      <c r="N235" s="26">
        <f t="shared" si="275"/>
        <v>4.5629452561016706E-2</v>
      </c>
      <c r="O235" s="120">
        <f t="shared" si="276"/>
        <v>0.94353530476134662</v>
      </c>
      <c r="Q235" s="6">
        <v>2045</v>
      </c>
      <c r="R235" s="107">
        <f t="shared" si="215"/>
        <v>3.7720699999999998</v>
      </c>
      <c r="S235" s="24">
        <f t="shared" si="216"/>
        <v>1.1628405375015971</v>
      </c>
      <c r="T235" s="34">
        <f t="shared" si="217"/>
        <v>1.9748638049829228</v>
      </c>
      <c r="U235" s="25">
        <f t="shared" si="218"/>
        <v>1.0071373922814197</v>
      </c>
      <c r="V235" s="26">
        <f t="shared" si="219"/>
        <v>5.1795381012708197E-2</v>
      </c>
      <c r="W235" s="120">
        <f t="shared" si="209"/>
        <v>0.96772641270150306</v>
      </c>
      <c r="Y235" s="6">
        <v>2045</v>
      </c>
      <c r="Z235" s="107">
        <f t="shared" si="220"/>
        <v>3.7720699999999998</v>
      </c>
      <c r="AA235" s="24">
        <f t="shared" si="221"/>
        <v>1.1674089365112226</v>
      </c>
      <c r="AB235" s="34">
        <f t="shared" si="222"/>
        <v>1.9817733363823424</v>
      </c>
      <c r="AC235" s="25">
        <f t="shared" si="223"/>
        <v>1.0177674405882196</v>
      </c>
      <c r="AD235" s="26">
        <f t="shared" si="224"/>
        <v>0.1007098258219901</v>
      </c>
      <c r="AE235" s="120">
        <f t="shared" si="210"/>
        <v>0.96400589579412288</v>
      </c>
      <c r="AG235" s="6">
        <v>2045</v>
      </c>
      <c r="AH235" s="107">
        <f t="shared" si="225"/>
        <v>3.7720699999999998</v>
      </c>
      <c r="AI235" s="24">
        <f t="shared" si="226"/>
        <v>1.1102197298721976</v>
      </c>
      <c r="AJ235" s="34">
        <f t="shared" si="227"/>
        <v>2.0171163433867298</v>
      </c>
      <c r="AK235" s="25">
        <f t="shared" si="228"/>
        <v>1.0721412975180458</v>
      </c>
      <c r="AL235" s="26">
        <f t="shared" si="229"/>
        <v>2.2816381092039567E-2</v>
      </c>
      <c r="AM235" s="120">
        <f t="shared" si="211"/>
        <v>0.94497504586868408</v>
      </c>
      <c r="AP235" s="6">
        <v>2061</v>
      </c>
      <c r="AQ235" s="107">
        <v>4.5</v>
      </c>
      <c r="AR235" s="24">
        <f t="shared" si="237"/>
        <v>1.5014063197896772</v>
      </c>
      <c r="AS235" s="34">
        <f t="shared" si="238"/>
        <v>2.4855043787302531</v>
      </c>
      <c r="AT235" s="25">
        <f t="shared" si="239"/>
        <v>1.4007759672773124</v>
      </c>
      <c r="AU235" s="26">
        <f t="shared" si="240"/>
        <v>6.5288266233296532E-2</v>
      </c>
      <c r="AV235" s="120">
        <f t="shared" si="230"/>
        <v>1.0847284114529407</v>
      </c>
      <c r="AX235" s="6"/>
      <c r="AZ235" s="6">
        <v>2061</v>
      </c>
      <c r="BA235" s="107">
        <v>4.5</v>
      </c>
      <c r="BB235" s="107">
        <f t="shared" si="206"/>
        <v>5.3083239290704602</v>
      </c>
      <c r="BC235" s="24">
        <f t="shared" si="257"/>
        <v>2.1462348846715344</v>
      </c>
      <c r="BD235" s="34">
        <f t="shared" si="258"/>
        <v>3.1988601723189074</v>
      </c>
      <c r="BE235" s="25">
        <f t="shared" si="259"/>
        <v>2.0629950725296098</v>
      </c>
      <c r="BF235" s="26">
        <f t="shared" si="260"/>
        <v>6.1230428135861166E-2</v>
      </c>
      <c r="BG235" s="16">
        <f t="shared" si="231"/>
        <v>1.1358650997892976</v>
      </c>
      <c r="BH235" s="67">
        <v>0.56999999999999995</v>
      </c>
      <c r="BP235" s="107">
        <f t="shared" si="207"/>
        <v>5.9492499747597272</v>
      </c>
      <c r="BQ235" s="24">
        <f t="shared" si="267"/>
        <v>2.325298214886494</v>
      </c>
      <c r="BR235" s="34">
        <f t="shared" si="261"/>
        <v>3.534960987978061</v>
      </c>
      <c r="BS235" s="25">
        <f t="shared" si="262"/>
        <v>2.2349592258648561</v>
      </c>
      <c r="BT235" s="26">
        <f t="shared" si="263"/>
        <v>6.2472412398012774E-2</v>
      </c>
      <c r="BU235" s="67">
        <v>0.56999999999999995</v>
      </c>
      <c r="CC235" s="107">
        <f t="shared" si="208"/>
        <v>6.0729639508680959</v>
      </c>
      <c r="CD235" s="24">
        <f t="shared" si="242"/>
        <v>2.3315125664680862</v>
      </c>
      <c r="CE235" s="34">
        <f t="shared" si="264"/>
        <v>3.5821229694599763</v>
      </c>
      <c r="CF235" s="25">
        <f t="shared" si="265"/>
        <v>2.2409009025479119</v>
      </c>
      <c r="CG235" s="26">
        <f t="shared" si="266"/>
        <v>6.185675843291677E-2</v>
      </c>
      <c r="CH235" s="67">
        <v>0.56999999999999995</v>
      </c>
      <c r="CY235" s="67"/>
      <c r="DA235" s="6">
        <v>2061</v>
      </c>
      <c r="DB235" s="107">
        <f t="shared" si="277"/>
        <v>6.5</v>
      </c>
      <c r="DC235" s="24">
        <f t="shared" si="244"/>
        <v>1.1803491046221626</v>
      </c>
      <c r="DD235" s="34">
        <f t="shared" si="245"/>
        <v>2.2913310767775448</v>
      </c>
      <c r="DE235" s="25">
        <f t="shared" si="246"/>
        <v>1.1020478104269922</v>
      </c>
      <c r="DF235" s="26">
        <f t="shared" si="247"/>
        <v>6.289398891344955E-2</v>
      </c>
      <c r="DG235" s="120">
        <f t="shared" si="232"/>
        <v>1.1892832663505526</v>
      </c>
      <c r="DK235" s="6">
        <v>2061</v>
      </c>
      <c r="DL235" s="107">
        <f t="shared" si="278"/>
        <v>7.1435961647516812</v>
      </c>
      <c r="DM235" s="24">
        <f t="shared" si="248"/>
        <v>1.6311524152423971</v>
      </c>
      <c r="DN235" s="34">
        <f t="shared" si="249"/>
        <v>3.1206927567305147</v>
      </c>
      <c r="DO235" s="25">
        <f t="shared" si="250"/>
        <v>1.5683601524114248</v>
      </c>
      <c r="DP235" s="26">
        <f t="shared" si="251"/>
        <v>5.8321524955035578E-2</v>
      </c>
      <c r="DQ235" s="110">
        <f t="shared" si="233"/>
        <v>1.5523326043190899</v>
      </c>
      <c r="DR235" s="67">
        <v>0.56999999999999995</v>
      </c>
      <c r="DT235" s="6">
        <v>2061</v>
      </c>
      <c r="DU235" s="107">
        <v>4.5</v>
      </c>
      <c r="DV235" s="24">
        <f t="shared" si="253"/>
        <v>1.5209095269757478</v>
      </c>
      <c r="DW235" s="34">
        <f t="shared" si="254"/>
        <v>2.5001403148161914</v>
      </c>
      <c r="DX235" s="25">
        <f t="shared" si="255"/>
        <v>1.4232927920249099</v>
      </c>
      <c r="DY235" s="26">
        <f t="shared" si="256"/>
        <v>0.12925582240351011</v>
      </c>
      <c r="DZ235" s="110">
        <f t="shared" si="234"/>
        <v>1.0768475227912815</v>
      </c>
      <c r="EC235" s="6">
        <v>2061</v>
      </c>
      <c r="ED235" s="107">
        <v>4.5</v>
      </c>
      <c r="EE235" s="24">
        <f>EG234+((ED235-EG234)*EI$130)</f>
        <v>1.8640164228639013</v>
      </c>
      <c r="EF235" s="34">
        <f>EG235+(ED235-EG235)*EI$133</f>
        <v>2.7411444422802411</v>
      </c>
      <c r="EG235" s="25">
        <f>EE235-((EH235-EH234)*EI$132/EI$131)</f>
        <v>1.7940683727388327</v>
      </c>
      <c r="EH235" s="26">
        <f>EH234+(EE235-EH234)*EJ235*EI$129*EI$131/EI$132</f>
        <v>0.11298975542151615</v>
      </c>
      <c r="EI235" s="110">
        <f t="shared" si="235"/>
        <v>0.94707606954140844</v>
      </c>
      <c r="EJ235" s="67">
        <v>0.56999999999999995</v>
      </c>
      <c r="EK235" s="6"/>
      <c r="EL235" s="23"/>
      <c r="EM235" s="24"/>
      <c r="EN235" s="34"/>
      <c r="EO235" s="25"/>
      <c r="EP235" s="26"/>
      <c r="EQ235" s="16"/>
      <c r="ES235" s="6"/>
      <c r="ET235" s="23"/>
    </row>
    <row r="236" spans="1:150" x14ac:dyDescent="0.35">
      <c r="A236" s="14">
        <v>2046</v>
      </c>
      <c r="B236" s="107">
        <f t="shared" si="212"/>
        <v>3.8117760000000001</v>
      </c>
      <c r="C236" s="24">
        <f t="shared" si="268"/>
        <v>1.1175833896198455</v>
      </c>
      <c r="D236" s="34">
        <f t="shared" si="269"/>
        <v>2.0118600844222581</v>
      </c>
      <c r="E236" s="25">
        <f t="shared" si="270"/>
        <v>1.0426745914188584</v>
      </c>
      <c r="F236" s="26">
        <f t="shared" si="213"/>
        <v>4.8543335790849282E-2</v>
      </c>
      <c r="G236" s="120">
        <f t="shared" si="271"/>
        <v>0.96918549300339962</v>
      </c>
      <c r="I236" s="14">
        <v>2046</v>
      </c>
      <c r="J236" s="107">
        <f t="shared" si="214"/>
        <v>3.8117760000000001</v>
      </c>
      <c r="K236" s="24">
        <f t="shared" si="272"/>
        <v>1.1283036045829926</v>
      </c>
      <c r="L236" s="34">
        <f t="shared" si="273"/>
        <v>2.0428881060204453</v>
      </c>
      <c r="M236" s="25">
        <f t="shared" si="274"/>
        <v>1.0904100092622235</v>
      </c>
      <c r="N236" s="26">
        <f t="shared" si="275"/>
        <v>4.6743970070451092E-2</v>
      </c>
      <c r="O236" s="120">
        <f t="shared" si="276"/>
        <v>0.95247809675822181</v>
      </c>
      <c r="Q236" s="14">
        <v>2046</v>
      </c>
      <c r="R236" s="107">
        <f t="shared" si="215"/>
        <v>3.8117760000000001</v>
      </c>
      <c r="S236" s="24">
        <f t="shared" si="216"/>
        <v>1.1760327292382327</v>
      </c>
      <c r="T236" s="34">
        <f t="shared" si="217"/>
        <v>1.9962372753163287</v>
      </c>
      <c r="U236" s="25">
        <f t="shared" si="218"/>
        <v>1.0186395004866595</v>
      </c>
      <c r="V236" s="26">
        <f t="shared" si="219"/>
        <v>5.2927706399410163E-2</v>
      </c>
      <c r="W236" s="120">
        <f t="shared" si="209"/>
        <v>0.97759777482966914</v>
      </c>
      <c r="Y236" s="14">
        <v>2046</v>
      </c>
      <c r="Z236" s="107">
        <f t="shared" si="220"/>
        <v>3.8117760000000001</v>
      </c>
      <c r="AA236" s="24">
        <f t="shared" si="221"/>
        <v>1.18102136071465</v>
      </c>
      <c r="AB236" s="34">
        <f t="shared" si="222"/>
        <v>2.003477134789291</v>
      </c>
      <c r="AC236" s="25">
        <f t="shared" si="223"/>
        <v>1.0297777458296782</v>
      </c>
      <c r="AD236" s="26">
        <f t="shared" si="224"/>
        <v>0.10290176226959839</v>
      </c>
      <c r="AE236" s="120">
        <f t="shared" si="210"/>
        <v>0.97369938895961283</v>
      </c>
      <c r="AG236" s="14">
        <v>2046</v>
      </c>
      <c r="AH236" s="107">
        <f t="shared" si="225"/>
        <v>3.8117760000000001</v>
      </c>
      <c r="AI236" s="24">
        <f t="shared" si="226"/>
        <v>1.12464365695641</v>
      </c>
      <c r="AJ236" s="34">
        <f t="shared" si="227"/>
        <v>2.0400734064957522</v>
      </c>
      <c r="AK236" s="25">
        <f t="shared" si="228"/>
        <v>1.086079702301157</v>
      </c>
      <c r="AL236" s="26">
        <f t="shared" si="229"/>
        <v>2.3375278985593956E-2</v>
      </c>
      <c r="AM236" s="120">
        <f t="shared" si="211"/>
        <v>0.95399370419459517</v>
      </c>
      <c r="AP236" s="14">
        <v>2062</v>
      </c>
      <c r="AQ236" s="107">
        <v>4.5</v>
      </c>
      <c r="AR236" s="24">
        <f t="shared" si="237"/>
        <v>1.5075132429642817</v>
      </c>
      <c r="AS236" s="34">
        <f t="shared" si="238"/>
        <v>2.4892623714855229</v>
      </c>
      <c r="AT236" s="25">
        <f t="shared" si="239"/>
        <v>1.4065574945931123</v>
      </c>
      <c r="AU236" s="26">
        <f t="shared" si="240"/>
        <v>6.6751393021284494E-2</v>
      </c>
      <c r="AV236" s="120">
        <f t="shared" si="230"/>
        <v>1.0827048768924106</v>
      </c>
      <c r="AX236" s="14"/>
      <c r="AZ236" s="14">
        <v>2062</v>
      </c>
      <c r="BA236" s="107">
        <v>4.5</v>
      </c>
      <c r="BB236" s="107">
        <f t="shared" si="206"/>
        <v>5.317230420280123</v>
      </c>
      <c r="BC236" s="24">
        <f t="shared" si="257"/>
        <v>2.1750709379061375</v>
      </c>
      <c r="BD236" s="34">
        <f t="shared" si="258"/>
        <v>3.2209661005480861</v>
      </c>
      <c r="BE236" s="25">
        <f t="shared" si="259"/>
        <v>2.092208389923143</v>
      </c>
      <c r="BF236" s="26">
        <f t="shared" si="260"/>
        <v>6.2431334628368335E-2</v>
      </c>
      <c r="BG236" s="16">
        <f t="shared" si="231"/>
        <v>1.1287577106249431</v>
      </c>
      <c r="BH236" s="67">
        <v>0.56000000000000005</v>
      </c>
      <c r="BP236" s="107">
        <f t="shared" si="207"/>
        <v>5.97933582233245</v>
      </c>
      <c r="BQ236" s="24">
        <f t="shared" si="267"/>
        <v>2.3639155558471998</v>
      </c>
      <c r="BR236" s="34">
        <f t="shared" si="261"/>
        <v>3.5706718778219524</v>
      </c>
      <c r="BS236" s="25">
        <f t="shared" si="262"/>
        <v>2.2736989846239921</v>
      </c>
      <c r="BT236" s="26">
        <f t="shared" si="263"/>
        <v>6.3779898937479554E-2</v>
      </c>
      <c r="BU236" s="67">
        <v>0.56000000000000005</v>
      </c>
      <c r="CC236" s="107">
        <f t="shared" si="208"/>
        <v>6.1179459476753077</v>
      </c>
      <c r="CD236" s="24">
        <f t="shared" si="242"/>
        <v>2.3744263339020995</v>
      </c>
      <c r="CE236" s="34">
        <f t="shared" si="264"/>
        <v>3.6257339259397678</v>
      </c>
      <c r="CF236" s="25">
        <f t="shared" si="265"/>
        <v>2.2837736065437078</v>
      </c>
      <c r="CG236" s="26">
        <f t="shared" si="266"/>
        <v>6.3170566075792009E-2</v>
      </c>
      <c r="CH236" s="67">
        <v>0.56000000000000005</v>
      </c>
      <c r="CY236" s="67"/>
      <c r="DA236" s="14">
        <v>2062</v>
      </c>
      <c r="DB236" s="107">
        <f t="shared" si="277"/>
        <v>6.5</v>
      </c>
      <c r="DC236" s="24">
        <f t="shared" si="244"/>
        <v>1.1847714277321986</v>
      </c>
      <c r="DD236" s="34">
        <f t="shared" si="245"/>
        <v>2.2940560045596761</v>
      </c>
      <c r="DE236" s="25">
        <f t="shared" si="246"/>
        <v>1.1062400070148863</v>
      </c>
      <c r="DF236" s="26">
        <f t="shared" si="247"/>
        <v>6.4032125445584509E-2</v>
      </c>
      <c r="DG236" s="120">
        <f t="shared" si="232"/>
        <v>1.1878159975447897</v>
      </c>
      <c r="DK236" s="14">
        <v>2062</v>
      </c>
      <c r="DL236" s="107">
        <f t="shared" si="278"/>
        <v>7.1522931654101516</v>
      </c>
      <c r="DM236" s="24">
        <f t="shared" si="248"/>
        <v>1.6539339258356303</v>
      </c>
      <c r="DN236" s="34">
        <f t="shared" si="249"/>
        <v>3.1457034557122752</v>
      </c>
      <c r="DO236" s="25">
        <f t="shared" si="250"/>
        <v>1.5913859197211109</v>
      </c>
      <c r="DP236" s="26">
        <f t="shared" si="251"/>
        <v>5.922801779727499E-2</v>
      </c>
      <c r="DQ236" s="110">
        <f t="shared" si="233"/>
        <v>1.5543175359911643</v>
      </c>
      <c r="DR236" s="67">
        <v>0.56000000000000005</v>
      </c>
      <c r="DT236" s="14">
        <v>2062</v>
      </c>
      <c r="DU236" s="107">
        <v>4.5</v>
      </c>
      <c r="DV236" s="24">
        <f t="shared" si="253"/>
        <v>1.5278700700239831</v>
      </c>
      <c r="DW236" s="34">
        <f t="shared" si="254"/>
        <v>2.5044785972488577</v>
      </c>
      <c r="DX236" s="25">
        <f t="shared" si="255"/>
        <v>1.4299670726905505</v>
      </c>
      <c r="DY236" s="26">
        <f t="shared" si="256"/>
        <v>0.13213532232508166</v>
      </c>
      <c r="DZ236" s="110">
        <f t="shared" si="234"/>
        <v>1.0745115245583072</v>
      </c>
      <c r="EC236" s="14">
        <v>2062</v>
      </c>
      <c r="ED236" s="107">
        <v>4.5</v>
      </c>
      <c r="EE236" s="24">
        <f>EG235+((ED236-EG235)*EI$130)</f>
        <v>1.8860429887494397</v>
      </c>
      <c r="EF236" s="34">
        <f>EG236+(ED236-EG236)*EI$133</f>
        <v>2.7557505463019405</v>
      </c>
      <c r="EG236" s="25">
        <f>EE236-((EH236-EH235)*EI$132/EI$131)</f>
        <v>1.8165393020029852</v>
      </c>
      <c r="EH236" s="26">
        <f>EH235+(EE236-EH235)*EJ236*EI$129*EI$131/EI$132</f>
        <v>0.11503398150229423</v>
      </c>
      <c r="EI236" s="110">
        <f t="shared" si="235"/>
        <v>0.93921124429895531</v>
      </c>
      <c r="EJ236" s="67">
        <v>0.56000000000000005</v>
      </c>
      <c r="EK236" s="14"/>
      <c r="EL236" s="23"/>
      <c r="EM236" s="24"/>
      <c r="EN236" s="34"/>
      <c r="EO236" s="25"/>
      <c r="EP236" s="26"/>
      <c r="EQ236" s="16"/>
      <c r="ES236" s="14"/>
      <c r="ET236" s="23"/>
    </row>
    <row r="237" spans="1:150" x14ac:dyDescent="0.35">
      <c r="A237" s="6">
        <v>2047</v>
      </c>
      <c r="B237" s="107">
        <f t="shared" si="212"/>
        <v>3.8514819999999999</v>
      </c>
      <c r="C237" s="24">
        <f t="shared" si="268"/>
        <v>1.1308009238630918</v>
      </c>
      <c r="D237" s="34">
        <f t="shared" si="269"/>
        <v>2.0337965802537226</v>
      </c>
      <c r="E237" s="25">
        <f t="shared" si="270"/>
        <v>1.0550428926980349</v>
      </c>
      <c r="F237" s="26">
        <f t="shared" si="213"/>
        <v>4.9641278271502283E-2</v>
      </c>
      <c r="G237" s="120">
        <f t="shared" si="271"/>
        <v>0.9787536875556877</v>
      </c>
      <c r="I237" s="6">
        <v>2047</v>
      </c>
      <c r="J237" s="107">
        <f t="shared" si="214"/>
        <v>3.8514819999999999</v>
      </c>
      <c r="K237" s="24">
        <f t="shared" si="272"/>
        <v>1.1429449260299913</v>
      </c>
      <c r="L237" s="34">
        <f t="shared" si="273"/>
        <v>2.0659943301714145</v>
      </c>
      <c r="M237" s="25">
        <f t="shared" si="274"/>
        <v>1.1045778925714074</v>
      </c>
      <c r="N237" s="26">
        <f t="shared" si="275"/>
        <v>4.7872412230997675E-2</v>
      </c>
      <c r="O237" s="120">
        <f t="shared" si="276"/>
        <v>0.96141643760000717</v>
      </c>
      <c r="Q237" s="6">
        <v>2047</v>
      </c>
      <c r="R237" s="107">
        <f t="shared" si="215"/>
        <v>3.8514819999999999</v>
      </c>
      <c r="S237" s="24">
        <f t="shared" si="216"/>
        <v>1.1892332758073529</v>
      </c>
      <c r="T237" s="34">
        <f t="shared" si="217"/>
        <v>2.0176165224586566</v>
      </c>
      <c r="U237" s="25">
        <f t="shared" si="218"/>
        <v>1.030150496090241</v>
      </c>
      <c r="V237" s="26">
        <f t="shared" si="219"/>
        <v>5.4072186829029673E-2</v>
      </c>
      <c r="W237" s="120">
        <f t="shared" si="209"/>
        <v>0.98746602636841563</v>
      </c>
      <c r="Y237" s="6">
        <v>2047</v>
      </c>
      <c r="Z237" s="107">
        <f t="shared" si="220"/>
        <v>3.8514819999999999</v>
      </c>
      <c r="AA237" s="24">
        <f t="shared" si="221"/>
        <v>1.19464992540085</v>
      </c>
      <c r="AB237" s="34">
        <f t="shared" si="222"/>
        <v>2.0251920686656089</v>
      </c>
      <c r="AC237" s="25">
        <f t="shared" si="223"/>
        <v>1.041805182562475</v>
      </c>
      <c r="AD237" s="26">
        <f t="shared" si="224"/>
        <v>0.10511690347015455</v>
      </c>
      <c r="AE237" s="120">
        <f t="shared" si="210"/>
        <v>0.98338688610313385</v>
      </c>
      <c r="AG237" s="6">
        <v>2047</v>
      </c>
      <c r="AH237" s="107">
        <f t="shared" si="225"/>
        <v>3.8514819999999999</v>
      </c>
      <c r="AI237" s="24">
        <f t="shared" si="226"/>
        <v>1.1390758719342577</v>
      </c>
      <c r="AJ237" s="34">
        <f t="shared" si="227"/>
        <v>2.0630358282676853</v>
      </c>
      <c r="AK237" s="25">
        <f t="shared" si="228"/>
        <v>1.1000263511810544</v>
      </c>
      <c r="AL237" s="26">
        <f t="shared" si="229"/>
        <v>2.3941214068973714E-2</v>
      </c>
      <c r="AM237" s="120">
        <f t="shared" si="211"/>
        <v>0.96300947708663087</v>
      </c>
      <c r="AP237" s="6">
        <v>2063</v>
      </c>
      <c r="AQ237" s="107">
        <v>4.5</v>
      </c>
      <c r="AR237" s="24">
        <f t="shared" si="237"/>
        <v>1.5130956544793255</v>
      </c>
      <c r="AS237" s="34">
        <f t="shared" si="238"/>
        <v>2.4927035115152205</v>
      </c>
      <c r="AT237" s="25">
        <f t="shared" si="239"/>
        <v>1.4118515561772624</v>
      </c>
      <c r="AU237" s="26">
        <f t="shared" si="240"/>
        <v>6.8218698793778162E-2</v>
      </c>
      <c r="AV237" s="120">
        <f t="shared" si="230"/>
        <v>1.0808519553379581</v>
      </c>
      <c r="AX237" s="6"/>
      <c r="AZ237" s="6">
        <v>2063</v>
      </c>
      <c r="BA237" s="107">
        <v>4.5</v>
      </c>
      <c r="BB237" s="107">
        <f t="shared" si="206"/>
        <v>5.3259419382463022</v>
      </c>
      <c r="BC237" s="24">
        <f t="shared" si="257"/>
        <v>2.2035781733273927</v>
      </c>
      <c r="BD237" s="34">
        <f t="shared" si="258"/>
        <v>3.2428232914105681</v>
      </c>
      <c r="BE237" s="25">
        <f t="shared" si="259"/>
        <v>2.1211440200374803</v>
      </c>
      <c r="BF237" s="26">
        <f t="shared" si="260"/>
        <v>6.362603250213518E-2</v>
      </c>
      <c r="BG237" s="16">
        <f t="shared" si="231"/>
        <v>1.1216792713730879</v>
      </c>
      <c r="BH237" s="67">
        <v>0.55000000000000004</v>
      </c>
      <c r="BP237" s="107">
        <f t="shared" si="207"/>
        <v>6.0091299243221545</v>
      </c>
      <c r="BQ237" s="24">
        <f t="shared" si="267"/>
        <v>2.4023472261871968</v>
      </c>
      <c r="BR237" s="34">
        <f t="shared" si="261"/>
        <v>3.6061985231700078</v>
      </c>
      <c r="BS237" s="25">
        <f t="shared" si="262"/>
        <v>2.3123123840880826</v>
      </c>
      <c r="BT237" s="26">
        <f t="shared" si="263"/>
        <v>6.5084751721524683E-2</v>
      </c>
      <c r="BU237" s="67">
        <v>0.55000000000000004</v>
      </c>
      <c r="CC237" s="107">
        <f t="shared" si="208"/>
        <v>6.1629622868708935</v>
      </c>
      <c r="CD237" s="24">
        <f t="shared" si="242"/>
        <v>2.4173728646941761</v>
      </c>
      <c r="CE237" s="34">
        <f t="shared" si="264"/>
        <v>3.6694152499331021</v>
      </c>
      <c r="CF237" s="25">
        <f t="shared" si="265"/>
        <v>2.3267360761973683</v>
      </c>
      <c r="CG237" s="26">
        <f t="shared" si="266"/>
        <v>6.4484142720673279E-2</v>
      </c>
      <c r="CH237" s="67">
        <v>0.55000000000000004</v>
      </c>
      <c r="CY237" s="67"/>
      <c r="DA237" s="6">
        <v>2063</v>
      </c>
      <c r="DB237" s="107">
        <f t="shared" si="277"/>
        <v>6.5</v>
      </c>
      <c r="DC237" s="24">
        <f t="shared" si="244"/>
        <v>1.1888993789073832</v>
      </c>
      <c r="DD237" s="34">
        <f t="shared" si="245"/>
        <v>2.296603136257287</v>
      </c>
      <c r="DE237" s="25">
        <f t="shared" si="246"/>
        <v>1.1101586711650571</v>
      </c>
      <c r="DF237" s="26">
        <f t="shared" si="247"/>
        <v>6.5173295123009525E-2</v>
      </c>
      <c r="DG237" s="120">
        <f t="shared" si="232"/>
        <v>1.1864444650922299</v>
      </c>
      <c r="DK237" s="6">
        <v>2063</v>
      </c>
      <c r="DL237" s="107">
        <f t="shared" si="278"/>
        <v>7.1608850124057444</v>
      </c>
      <c r="DM237" s="24">
        <f t="shared" si="248"/>
        <v>1.6767384933165028</v>
      </c>
      <c r="DN237" s="34">
        <f t="shared" si="249"/>
        <v>3.1707115753478687</v>
      </c>
      <c r="DO237" s="25">
        <f t="shared" si="250"/>
        <v>1.6144643400090126</v>
      </c>
      <c r="DP237" s="26">
        <f t="shared" si="251"/>
        <v>6.0130541758253109E-2</v>
      </c>
      <c r="DQ237" s="110">
        <f t="shared" si="233"/>
        <v>1.5562472353388561</v>
      </c>
      <c r="DR237" s="67">
        <v>0.55000000000000004</v>
      </c>
      <c r="DT237" s="6">
        <v>2063</v>
      </c>
      <c r="DU237" s="107">
        <v>4.5</v>
      </c>
      <c r="DV237" s="24">
        <f t="shared" si="253"/>
        <v>1.5343174918897986</v>
      </c>
      <c r="DW237" s="34">
        <f t="shared" si="254"/>
        <v>2.5085070810131747</v>
      </c>
      <c r="DX237" s="25">
        <f t="shared" si="255"/>
        <v>1.4361647400202684</v>
      </c>
      <c r="DY237" s="26">
        <f t="shared" si="256"/>
        <v>0.13502216796830313</v>
      </c>
      <c r="DZ237" s="110">
        <f t="shared" si="234"/>
        <v>1.0723423409929063</v>
      </c>
      <c r="EC237" s="6">
        <v>2063</v>
      </c>
      <c r="ED237" s="107">
        <v>4.5</v>
      </c>
      <c r="EE237" s="24">
        <f>EG236+((ED237-EG236)*EI$130)</f>
        <v>1.9077501311279037</v>
      </c>
      <c r="EF237" s="34">
        <f>EG237+(ED237-EG237)*EI$133</f>
        <v>2.7701748635887564</v>
      </c>
      <c r="EG237" s="25">
        <f>EE237-((EH237-EH236)*EI$132/EI$131)</f>
        <v>1.8387305593673178</v>
      </c>
      <c r="EH237" s="26">
        <f>EH236+(EE237-EH236)*EJ237*EI$129*EI$131/EI$132</f>
        <v>0.11706396890701734</v>
      </c>
      <c r="EI237" s="110">
        <f t="shared" si="235"/>
        <v>0.93144430422143865</v>
      </c>
      <c r="EJ237" s="67">
        <v>0.55000000000000004</v>
      </c>
      <c r="EK237" s="6"/>
      <c r="EL237" s="23"/>
      <c r="EM237" s="24"/>
      <c r="EN237" s="34"/>
      <c r="EO237" s="25"/>
      <c r="EP237" s="26"/>
      <c r="EQ237" s="16"/>
      <c r="ES237" s="6"/>
      <c r="ET237" s="23"/>
    </row>
    <row r="238" spans="1:150" x14ac:dyDescent="0.35">
      <c r="A238" s="14">
        <v>2048</v>
      </c>
      <c r="B238" s="107">
        <f t="shared" si="212"/>
        <v>3.8911879999999996</v>
      </c>
      <c r="C238" s="24">
        <f t="shared" si="268"/>
        <v>1.1440269454396339</v>
      </c>
      <c r="D238" s="34">
        <f t="shared" si="269"/>
        <v>2.0557387666796121</v>
      </c>
      <c r="E238" s="25">
        <f t="shared" si="270"/>
        <v>1.0674199487378648</v>
      </c>
      <c r="F238" s="26">
        <f t="shared" si="213"/>
        <v>5.075152460051343E-2</v>
      </c>
      <c r="G238" s="120">
        <f t="shared" si="271"/>
        <v>0.98831881794174725</v>
      </c>
      <c r="I238" s="14">
        <v>2048</v>
      </c>
      <c r="J238" s="107">
        <f t="shared" si="214"/>
        <v>3.8911879999999996</v>
      </c>
      <c r="K238" s="24">
        <f t="shared" si="272"/>
        <v>1.1575987230854512</v>
      </c>
      <c r="L238" s="34">
        <f t="shared" si="273"/>
        <v>2.0891086964336041</v>
      </c>
      <c r="M238" s="25">
        <f t="shared" si="274"/>
        <v>1.1187583022055454</v>
      </c>
      <c r="N238" s="26">
        <f t="shared" si="275"/>
        <v>4.9014777550994905E-2</v>
      </c>
      <c r="O238" s="120">
        <f t="shared" si="276"/>
        <v>0.97035039422805869</v>
      </c>
      <c r="Q238" s="14">
        <v>2048</v>
      </c>
      <c r="R238" s="107">
        <f t="shared" si="215"/>
        <v>3.8911879999999996</v>
      </c>
      <c r="S238" s="24">
        <f t="shared" si="216"/>
        <v>1.2024421745756868</v>
      </c>
      <c r="T238" s="34">
        <f t="shared" si="217"/>
        <v>2.0390015445892509</v>
      </c>
      <c r="U238" s="25">
        <f t="shared" si="218"/>
        <v>1.0416703762911552</v>
      </c>
      <c r="V238" s="26">
        <f t="shared" si="219"/>
        <v>5.5228818471364433E-2</v>
      </c>
      <c r="W238" s="120">
        <f t="shared" si="209"/>
        <v>0.99733116829809565</v>
      </c>
      <c r="Y238" s="14">
        <v>2048</v>
      </c>
      <c r="Z238" s="107">
        <f t="shared" si="220"/>
        <v>3.8911879999999996</v>
      </c>
      <c r="AA238" s="24">
        <f t="shared" si="221"/>
        <v>1.2082946205853495</v>
      </c>
      <c r="AB238" s="34">
        <f t="shared" si="222"/>
        <v>2.0469181311229945</v>
      </c>
      <c r="AC238" s="25">
        <f t="shared" si="223"/>
        <v>1.0538497401892226</v>
      </c>
      <c r="AD238" s="26">
        <f t="shared" si="224"/>
        <v>0.10735523507009842</v>
      </c>
      <c r="AE238" s="120">
        <f t="shared" si="210"/>
        <v>0.99306839093377186</v>
      </c>
      <c r="AG238" s="14">
        <v>2048</v>
      </c>
      <c r="AH238" s="107">
        <f t="shared" si="225"/>
        <v>3.8911879999999996</v>
      </c>
      <c r="AI238" s="24">
        <f t="shared" si="226"/>
        <v>1.1535161730190207</v>
      </c>
      <c r="AJ238" s="34">
        <f t="shared" si="227"/>
        <v>2.0860034821462494</v>
      </c>
      <c r="AK238" s="25">
        <f t="shared" si="228"/>
        <v>1.1139810494557689</v>
      </c>
      <c r="AL238" s="26">
        <f t="shared" si="229"/>
        <v>2.4514186874238231E-2</v>
      </c>
      <c r="AM238" s="120">
        <f t="shared" si="211"/>
        <v>0.9720224326904805</v>
      </c>
      <c r="AP238" s="14">
        <v>2064</v>
      </c>
      <c r="AQ238" s="107">
        <v>4.5</v>
      </c>
      <c r="AR238" s="24">
        <f t="shared" si="237"/>
        <v>1.5182073885825176</v>
      </c>
      <c r="AS238" s="34">
        <f t="shared" si="238"/>
        <v>2.495860317193249</v>
      </c>
      <c r="AT238" s="25">
        <f t="shared" si="239"/>
        <v>1.4167081802973063</v>
      </c>
      <c r="AU238" s="26">
        <f t="shared" si="240"/>
        <v>6.9689701812404414E-2</v>
      </c>
      <c r="AV238" s="120">
        <f t="shared" si="230"/>
        <v>1.0791521368959427</v>
      </c>
      <c r="AX238" s="14"/>
      <c r="AZ238" s="14">
        <v>2064</v>
      </c>
      <c r="BA238" s="107">
        <v>4.5</v>
      </c>
      <c r="BB238" s="107">
        <f t="shared" si="206"/>
        <v>5.3344810028455312</v>
      </c>
      <c r="BC238" s="24">
        <f t="shared" si="257"/>
        <v>2.2318113457253896</v>
      </c>
      <c r="BD238" s="34">
        <f t="shared" si="258"/>
        <v>3.2644734125715438</v>
      </c>
      <c r="BE238" s="25">
        <f t="shared" si="259"/>
        <v>2.1498539408855506</v>
      </c>
      <c r="BF238" s="26">
        <f t="shared" si="260"/>
        <v>6.4813820978074879E-2</v>
      </c>
      <c r="BG238" s="16">
        <f t="shared" si="231"/>
        <v>1.1146194716859932</v>
      </c>
      <c r="BH238" s="67">
        <v>0.54</v>
      </c>
      <c r="BP238" s="107">
        <f t="shared" si="207"/>
        <v>6.0386812120653612</v>
      </c>
      <c r="BQ238" s="24">
        <f t="shared" si="267"/>
        <v>2.4406485265236202</v>
      </c>
      <c r="BR238" s="34">
        <f t="shared" si="261"/>
        <v>3.6415923645163422</v>
      </c>
      <c r="BS238" s="25">
        <f t="shared" si="262"/>
        <v>2.3508522158361012</v>
      </c>
      <c r="BT238" s="26">
        <f t="shared" si="263"/>
        <v>6.6386147528590178E-2</v>
      </c>
      <c r="BU238" s="67">
        <v>0.54</v>
      </c>
      <c r="CC238" s="107">
        <f t="shared" si="208"/>
        <v>6.2080728800072364</v>
      </c>
      <c r="CD238" s="24">
        <f t="shared" si="242"/>
        <v>2.4604093157205802</v>
      </c>
      <c r="CE238" s="34">
        <f t="shared" si="264"/>
        <v>3.7132236817203021</v>
      </c>
      <c r="CF238" s="25">
        <f t="shared" si="265"/>
        <v>2.3698433441811839</v>
      </c>
      <c r="CG238" s="26">
        <f t="shared" si="266"/>
        <v>6.5796693032838444E-2</v>
      </c>
      <c r="CH238" s="67">
        <v>0.54</v>
      </c>
      <c r="CY238" s="67"/>
      <c r="DA238" s="14">
        <v>2064</v>
      </c>
      <c r="DB238" s="107">
        <f t="shared" si="277"/>
        <v>6.5</v>
      </c>
      <c r="DC238" s="24">
        <f t="shared" si="244"/>
        <v>1.1927579895294527</v>
      </c>
      <c r="DD238" s="34">
        <f t="shared" si="245"/>
        <v>2.2989875895986507</v>
      </c>
      <c r="DE238" s="25">
        <f t="shared" si="246"/>
        <v>1.1138270609210013</v>
      </c>
      <c r="DF238" s="26">
        <f t="shared" si="247"/>
        <v>6.6317221624581285E-2</v>
      </c>
      <c r="DG238" s="120">
        <f t="shared" si="232"/>
        <v>1.1851605286776494</v>
      </c>
      <c r="DK238" s="14">
        <v>2064</v>
      </c>
      <c r="DL238" s="107">
        <f t="shared" si="278"/>
        <v>7.1693858570089555</v>
      </c>
      <c r="DM238" s="24">
        <f t="shared" si="248"/>
        <v>1.6995935122570367</v>
      </c>
      <c r="DN238" s="34">
        <f t="shared" si="249"/>
        <v>3.1957392277350531</v>
      </c>
      <c r="DO238" s="25">
        <f t="shared" si="250"/>
        <v>1.6376218119721828</v>
      </c>
      <c r="DP238" s="26">
        <f t="shared" si="251"/>
        <v>6.1028682342091571E-2</v>
      </c>
      <c r="DQ238" s="110">
        <f t="shared" si="233"/>
        <v>1.5581174157628703</v>
      </c>
      <c r="DR238" s="67">
        <v>0.54</v>
      </c>
      <c r="DT238" s="14">
        <v>2064</v>
      </c>
      <c r="DU238" s="107">
        <v>4.5</v>
      </c>
      <c r="DV238" s="24">
        <f t="shared" si="253"/>
        <v>1.5403045005069795</v>
      </c>
      <c r="DW238" s="34">
        <f t="shared" si="254"/>
        <v>2.5122575791990265</v>
      </c>
      <c r="DX238" s="25">
        <f t="shared" si="255"/>
        <v>1.4419347372292721</v>
      </c>
      <c r="DY238" s="26">
        <f t="shared" si="256"/>
        <v>0.13791539630000041</v>
      </c>
      <c r="DZ238" s="110">
        <f t="shared" si="234"/>
        <v>1.0703228419697544</v>
      </c>
      <c r="EC238" s="14">
        <v>2064</v>
      </c>
      <c r="ED238" s="107">
        <v>4.5</v>
      </c>
      <c r="EE238" s="24">
        <f>EG237+((ED238-EG237)*EI$130)</f>
        <v>1.9291871076544227</v>
      </c>
      <c r="EF238" s="34">
        <f>EG238+(ED238-EG238)*EI$133</f>
        <v>2.7844477544563508</v>
      </c>
      <c r="EG238" s="25">
        <f>EE238-((EH238-EH237)*EI$132/EI$131)</f>
        <v>1.8606888530097707</v>
      </c>
      <c r="EH238" s="26">
        <f>EH237+(EE238-EH237)*EJ238*EI$129*EI$131/EI$132</f>
        <v>0.11907862345538946</v>
      </c>
      <c r="EI238" s="110">
        <f t="shared" si="235"/>
        <v>0.92375890144658013</v>
      </c>
      <c r="EJ238" s="67">
        <v>0.54</v>
      </c>
      <c r="EK238" s="14"/>
      <c r="EL238" s="23"/>
      <c r="EM238" s="24"/>
      <c r="EN238" s="34"/>
      <c r="EO238" s="25"/>
      <c r="EP238" s="26"/>
      <c r="EQ238" s="16"/>
      <c r="ES238" s="14"/>
      <c r="ET238" s="23"/>
    </row>
    <row r="239" spans="1:150" x14ac:dyDescent="0.35">
      <c r="A239" s="6">
        <v>2049</v>
      </c>
      <c r="B239" s="107">
        <f t="shared" si="212"/>
        <v>3.9308939999999999</v>
      </c>
      <c r="C239" s="24">
        <f t="shared" si="268"/>
        <v>1.1572614470962144</v>
      </c>
      <c r="D239" s="34">
        <f t="shared" si="269"/>
        <v>2.0776866391389852</v>
      </c>
      <c r="E239" s="25">
        <f t="shared" si="270"/>
        <v>1.0798057525215154</v>
      </c>
      <c r="F239" s="26">
        <f t="shared" si="213"/>
        <v>5.1874070898697472E-2</v>
      </c>
      <c r="G239" s="120">
        <f t="shared" si="271"/>
        <v>0.99788088661746976</v>
      </c>
      <c r="I239" s="6">
        <v>2049</v>
      </c>
      <c r="J239" s="107">
        <f t="shared" si="214"/>
        <v>3.9308939999999999</v>
      </c>
      <c r="K239" s="24">
        <f t="shared" si="272"/>
        <v>1.1722648081274805</v>
      </c>
      <c r="L239" s="34">
        <f t="shared" si="273"/>
        <v>2.1122310870872472</v>
      </c>
      <c r="M239" s="25">
        <f t="shared" si="274"/>
        <v>1.1329510570573036</v>
      </c>
      <c r="N239" s="26">
        <f t="shared" si="275"/>
        <v>5.017106434717658E-2</v>
      </c>
      <c r="O239" s="120">
        <f t="shared" si="276"/>
        <v>0.97928003002994357</v>
      </c>
      <c r="Q239" s="6">
        <v>2049</v>
      </c>
      <c r="R239" s="107">
        <f t="shared" si="215"/>
        <v>3.9308939999999999</v>
      </c>
      <c r="S239" s="24">
        <f t="shared" si="216"/>
        <v>1.2156594229109019</v>
      </c>
      <c r="T239" s="34">
        <f t="shared" si="217"/>
        <v>2.0603923398880886</v>
      </c>
      <c r="U239" s="25">
        <f t="shared" si="218"/>
        <v>1.0531991382893668</v>
      </c>
      <c r="V239" s="26">
        <f t="shared" si="219"/>
        <v>5.6397597497418642E-2</v>
      </c>
      <c r="W239" s="120">
        <f t="shared" si="209"/>
        <v>1.0071932015987217</v>
      </c>
      <c r="Y239" s="6">
        <v>2049</v>
      </c>
      <c r="Z239" s="107">
        <f t="shared" si="220"/>
        <v>3.9308939999999999</v>
      </c>
      <c r="AA239" s="24">
        <f t="shared" si="221"/>
        <v>1.2219554362899663</v>
      </c>
      <c r="AB239" s="34">
        <f t="shared" si="222"/>
        <v>2.0686553152774696</v>
      </c>
      <c r="AC239" s="25">
        <f t="shared" si="223"/>
        <v>1.0659114081191845</v>
      </c>
      <c r="AD239" s="26">
        <f t="shared" si="224"/>
        <v>0.10961674272474743</v>
      </c>
      <c r="AE239" s="120">
        <f t="shared" si="210"/>
        <v>1.0027439071582851</v>
      </c>
      <c r="AG239" s="6">
        <v>2049</v>
      </c>
      <c r="AH239" s="107">
        <f t="shared" si="225"/>
        <v>3.9308939999999999</v>
      </c>
      <c r="AI239" s="24">
        <f t="shared" si="226"/>
        <v>1.1679643692399986</v>
      </c>
      <c r="AJ239" s="34">
        <f t="shared" si="227"/>
        <v>2.1089762483571781</v>
      </c>
      <c r="AK239" s="25">
        <f t="shared" si="228"/>
        <v>1.1279436128571969</v>
      </c>
      <c r="AL239" s="26">
        <f t="shared" si="229"/>
        <v>2.509419783630782E-2</v>
      </c>
      <c r="AM239" s="120">
        <f t="shared" si="211"/>
        <v>0.98103263549998121</v>
      </c>
      <c r="AP239" s="6">
        <v>2065</v>
      </c>
      <c r="AQ239" s="107">
        <v>4.5</v>
      </c>
      <c r="AR239" s="24">
        <f t="shared" si="237"/>
        <v>1.522896750567867</v>
      </c>
      <c r="AS239" s="34">
        <f t="shared" si="238"/>
        <v>2.4987619671507399</v>
      </c>
      <c r="AT239" s="25">
        <f t="shared" si="239"/>
        <v>1.421172257154985</v>
      </c>
      <c r="AU239" s="26">
        <f t="shared" si="240"/>
        <v>7.1163969832880966E-2</v>
      </c>
      <c r="AV239" s="120">
        <f t="shared" si="230"/>
        <v>1.077589709995755</v>
      </c>
      <c r="AX239" s="6"/>
      <c r="AZ239" s="6">
        <v>2065</v>
      </c>
      <c r="BA239" s="107">
        <v>4.5</v>
      </c>
      <c r="BB239" s="107">
        <f t="shared" si="206"/>
        <v>5.3428679643488879</v>
      </c>
      <c r="BC239" s="24">
        <f t="shared" si="257"/>
        <v>2.2598213438536279</v>
      </c>
      <c r="BD239" s="34">
        <f t="shared" si="258"/>
        <v>3.2859550546128249</v>
      </c>
      <c r="BE239" s="25">
        <f t="shared" si="259"/>
        <v>2.1783865647549452</v>
      </c>
      <c r="BF239" s="26">
        <f t="shared" si="260"/>
        <v>6.5994035167910858E-2</v>
      </c>
      <c r="BG239" s="16">
        <f t="shared" si="231"/>
        <v>1.1075684898578797</v>
      </c>
      <c r="BH239" s="67">
        <v>0.53</v>
      </c>
      <c r="BP239" s="107">
        <f t="shared" si="207"/>
        <v>6.0680353767655753</v>
      </c>
      <c r="BQ239" s="24">
        <f t="shared" si="267"/>
        <v>2.4788720038985121</v>
      </c>
      <c r="BR239" s="34">
        <f t="shared" si="261"/>
        <v>3.6769020879756233</v>
      </c>
      <c r="BS239" s="25">
        <f t="shared" si="262"/>
        <v>2.3893687786271878</v>
      </c>
      <c r="BT239" s="26">
        <f t="shared" si="263"/>
        <v>6.768329572092821E-2</v>
      </c>
      <c r="BU239" s="67">
        <v>0.53</v>
      </c>
      <c r="CC239" s="107">
        <f t="shared" si="208"/>
        <v>6.2533355113902438</v>
      </c>
      <c r="CD239" s="24">
        <f t="shared" si="242"/>
        <v>2.503590814419864</v>
      </c>
      <c r="CE239" s="34">
        <f t="shared" si="264"/>
        <v>3.7572140531222491</v>
      </c>
      <c r="CF239" s="25">
        <f t="shared" si="265"/>
        <v>2.4131486525164054</v>
      </c>
      <c r="CG239" s="26">
        <f t="shared" si="266"/>
        <v>6.7107449002453787E-2</v>
      </c>
      <c r="CH239" s="67">
        <v>0.53</v>
      </c>
      <c r="CY239" s="67"/>
      <c r="DA239" s="6">
        <v>2065</v>
      </c>
      <c r="DB239" s="107">
        <f t="shared" si="277"/>
        <v>6.5</v>
      </c>
      <c r="DC239" s="24">
        <f t="shared" si="244"/>
        <v>1.1963701612123869</v>
      </c>
      <c r="DD239" s="34">
        <f t="shared" si="245"/>
        <v>2.3012231960368066</v>
      </c>
      <c r="DE239" s="25">
        <f t="shared" si="246"/>
        <v>1.1172664554412408</v>
      </c>
      <c r="DF239" s="26">
        <f t="shared" si="247"/>
        <v>6.7463652143003691E-2</v>
      </c>
      <c r="DG239" s="120">
        <f t="shared" si="232"/>
        <v>1.1839567405955658</v>
      </c>
      <c r="DK239" s="6">
        <v>2065</v>
      </c>
      <c r="DL239" s="107">
        <f t="shared" si="278"/>
        <v>7.1778086653514892</v>
      </c>
      <c r="DM239" s="24">
        <f t="shared" si="248"/>
        <v>1.7225251755002207</v>
      </c>
      <c r="DN239" s="34">
        <f t="shared" si="249"/>
        <v>3.2208074090156567</v>
      </c>
      <c r="DO239" s="25">
        <f t="shared" si="250"/>
        <v>1.660883655604054</v>
      </c>
      <c r="DP239" s="26">
        <f t="shared" si="251"/>
        <v>6.192203770290558E-2</v>
      </c>
      <c r="DQ239" s="110">
        <f t="shared" si="233"/>
        <v>1.5599237534116026</v>
      </c>
      <c r="DR239" s="67">
        <v>0.53</v>
      </c>
      <c r="DT239" s="6">
        <v>2065</v>
      </c>
      <c r="DU239" s="107">
        <v>4.5</v>
      </c>
      <c r="DV239" s="24">
        <f t="shared" si="253"/>
        <v>1.5458783755108492</v>
      </c>
      <c r="DW239" s="34">
        <f t="shared" si="254"/>
        <v>2.5157586285279585</v>
      </c>
      <c r="DX239" s="25">
        <f t="shared" si="255"/>
        <v>1.44732096696609</v>
      </c>
      <c r="DY239" s="26">
        <f t="shared" si="256"/>
        <v>0.14081414361014039</v>
      </c>
      <c r="DZ239" s="110">
        <f t="shared" si="234"/>
        <v>1.0684376615618685</v>
      </c>
      <c r="EC239" s="6">
        <v>2065</v>
      </c>
      <c r="ED239" s="107">
        <v>4.5</v>
      </c>
      <c r="EE239" s="24">
        <f>EG238+((ED239-EG238)*EI$130)</f>
        <v>1.9503990388959687</v>
      </c>
      <c r="EF239" s="34">
        <f>EG239+(ED239-EG239)*EI$133</f>
        <v>2.7985970834640299</v>
      </c>
      <c r="EG239" s="25">
        <f>EE239-((EH239-EH238)*EI$132/EI$131)</f>
        <v>1.8824570514831229</v>
      </c>
      <c r="EH239" s="26">
        <f>EH238+(EE239-EH238)*EJ239*EI$129*EI$131/EI$132</f>
        <v>0.1210769172028261</v>
      </c>
      <c r="EI239" s="110">
        <f t="shared" si="235"/>
        <v>0.91614003198090699</v>
      </c>
      <c r="EJ239" s="67">
        <v>0.53</v>
      </c>
      <c r="EK239" s="6"/>
      <c r="EL239" s="23"/>
      <c r="EM239" s="24"/>
      <c r="EN239" s="34"/>
      <c r="EO239" s="25"/>
      <c r="EP239" s="26"/>
      <c r="EQ239" s="16"/>
      <c r="ES239" s="6"/>
      <c r="ET239" s="23"/>
    </row>
    <row r="240" spans="1:150" x14ac:dyDescent="0.35">
      <c r="A240" s="14">
        <v>2050</v>
      </c>
      <c r="B240" s="107">
        <f t="shared" si="212"/>
        <v>3.9705999999999997</v>
      </c>
      <c r="C240" s="24">
        <f t="shared" si="268"/>
        <v>1.1705044220361529</v>
      </c>
      <c r="D240" s="34">
        <f t="shared" si="269"/>
        <v>2.0996401933467452</v>
      </c>
      <c r="E240" s="25">
        <f t="shared" si="270"/>
        <v>1.0922002974565312</v>
      </c>
      <c r="F240" s="26">
        <f t="shared" si="213"/>
        <v>5.300891328390938E-2</v>
      </c>
      <c r="G240" s="120">
        <f t="shared" si="271"/>
        <v>1.007439895890214</v>
      </c>
      <c r="I240" s="14">
        <v>2050</v>
      </c>
      <c r="J240" s="107">
        <f t="shared" si="214"/>
        <v>3.9705999999999997</v>
      </c>
      <c r="K240" s="24">
        <f t="shared" si="272"/>
        <v>1.1869430034946742</v>
      </c>
      <c r="L240" s="34">
        <f t="shared" si="273"/>
        <v>2.1353613906559321</v>
      </c>
      <c r="M240" s="25">
        <f t="shared" si="274"/>
        <v>1.1471559856245117</v>
      </c>
      <c r="N240" s="26">
        <f t="shared" si="275"/>
        <v>5.1341270755122535E-2</v>
      </c>
      <c r="O240" s="120">
        <f t="shared" si="276"/>
        <v>0.9882054050314204</v>
      </c>
      <c r="Q240" s="14">
        <v>2050</v>
      </c>
      <c r="R240" s="107">
        <f t="shared" si="215"/>
        <v>3.9705999999999997</v>
      </c>
      <c r="S240" s="24">
        <f t="shared" si="216"/>
        <v>1.2288850181815811</v>
      </c>
      <c r="T240" s="34">
        <f t="shared" si="217"/>
        <v>2.0817889065357691</v>
      </c>
      <c r="U240" s="25">
        <f t="shared" si="218"/>
        <v>1.0647367792857989</v>
      </c>
      <c r="V240" s="26">
        <f t="shared" si="219"/>
        <v>5.7578520079402687E-2</v>
      </c>
      <c r="W240" s="120">
        <f t="shared" si="209"/>
        <v>1.0170521272499702</v>
      </c>
      <c r="Y240" s="14">
        <v>2050</v>
      </c>
      <c r="Z240" s="107">
        <f t="shared" si="220"/>
        <v>3.9705999999999997</v>
      </c>
      <c r="AA240" s="24">
        <f t="shared" si="221"/>
        <v>1.2356323625427805</v>
      </c>
      <c r="AB240" s="34">
        <f t="shared" si="222"/>
        <v>2.0904036142493663</v>
      </c>
      <c r="AC240" s="25">
        <f t="shared" si="223"/>
        <v>1.0779901757682557</v>
      </c>
      <c r="AD240" s="26">
        <f t="shared" si="224"/>
        <v>0.11190141209829127</v>
      </c>
      <c r="AE240" s="120">
        <f t="shared" si="210"/>
        <v>1.0124134384811105</v>
      </c>
      <c r="AG240" s="14">
        <v>2050</v>
      </c>
      <c r="AH240" s="107">
        <f t="shared" si="225"/>
        <v>3.9705999999999997</v>
      </c>
      <c r="AI240" s="24">
        <f t="shared" si="226"/>
        <v>1.1824202798604015</v>
      </c>
      <c r="AJ240" s="34">
        <f t="shared" si="227"/>
        <v>2.1319540135432127</v>
      </c>
      <c r="AK240" s="25">
        <f t="shared" si="228"/>
        <v>1.1419138669895581</v>
      </c>
      <c r="AL240" s="26">
        <f t="shared" si="229"/>
        <v>2.5681247298204101E-2</v>
      </c>
      <c r="AM240" s="120">
        <f t="shared" si="211"/>
        <v>0.99004014655365458</v>
      </c>
      <c r="AP240" s="14">
        <v>2066</v>
      </c>
      <c r="AQ240" s="107">
        <v>4.5</v>
      </c>
      <c r="AR240" s="24">
        <f t="shared" si="237"/>
        <v>1.5272070846185672</v>
      </c>
      <c r="AS240" s="34">
        <f t="shared" si="238"/>
        <v>2.5014346432793202</v>
      </c>
      <c r="AT240" s="25">
        <f t="shared" si="239"/>
        <v>1.4252840665835695</v>
      </c>
      <c r="AU240" s="26">
        <f t="shared" si="240"/>
        <v>7.2641115021793976E-2</v>
      </c>
      <c r="AV240" s="120">
        <f t="shared" si="230"/>
        <v>1.0761505766957506</v>
      </c>
      <c r="AX240" s="14"/>
      <c r="AZ240" s="14">
        <v>2066</v>
      </c>
      <c r="BA240" s="107">
        <v>4.5</v>
      </c>
      <c r="BB240" s="107">
        <f t="shared" si="206"/>
        <v>5.3511212551814467</v>
      </c>
      <c r="BC240" s="24">
        <f t="shared" si="257"/>
        <v>2.2876555474932339</v>
      </c>
      <c r="BD240" s="34">
        <f t="shared" si="258"/>
        <v>3.3073040338024913</v>
      </c>
      <c r="BE240" s="25">
        <f t="shared" si="259"/>
        <v>2.2067870684445925</v>
      </c>
      <c r="BF240" s="26">
        <f t="shared" si="260"/>
        <v>6.7166042110644794E-2</v>
      </c>
      <c r="BG240" s="16">
        <f t="shared" si="231"/>
        <v>1.1005169653578988</v>
      </c>
      <c r="BH240" s="67">
        <v>0.52</v>
      </c>
      <c r="BP240" s="107">
        <f t="shared" si="207"/>
        <v>6.0972351903418378</v>
      </c>
      <c r="BQ240" s="24">
        <f t="shared" si="267"/>
        <v>2.5170676978466404</v>
      </c>
      <c r="BR240" s="34">
        <f t="shared" si="261"/>
        <v>3.7121738852656652</v>
      </c>
      <c r="BS240" s="25">
        <f t="shared" si="262"/>
        <v>2.4279101056092642</v>
      </c>
      <c r="BT240" s="26">
        <f t="shared" si="263"/>
        <v>6.8975434738861197E-2</v>
      </c>
      <c r="BU240" s="67">
        <v>0.52</v>
      </c>
      <c r="CC240" s="107">
        <f t="shared" si="208"/>
        <v>6.2988060851422256</v>
      </c>
      <c r="CD240" s="24">
        <f t="shared" si="242"/>
        <v>2.5469706944960389</v>
      </c>
      <c r="CE240" s="34">
        <f t="shared" si="264"/>
        <v>3.8014395168338257</v>
      </c>
      <c r="CF240" s="25">
        <f t="shared" si="265"/>
        <v>2.4567036723600726</v>
      </c>
      <c r="CG240" s="26">
        <f t="shared" si="266"/>
        <v>6.8415666714569237E-2</v>
      </c>
      <c r="CH240" s="67">
        <v>0.52</v>
      </c>
      <c r="CY240" s="67"/>
      <c r="DA240" s="14">
        <v>2066</v>
      </c>
      <c r="DB240" s="107">
        <f t="shared" si="277"/>
        <v>6.5</v>
      </c>
      <c r="DC240" s="24">
        <f t="shared" si="244"/>
        <v>1.1997568470116038</v>
      </c>
      <c r="DD240" s="34">
        <f t="shared" si="245"/>
        <v>2.3033226101910209</v>
      </c>
      <c r="DE240" s="25">
        <f t="shared" si="246"/>
        <v>1.1204963233708018</v>
      </c>
      <c r="DF240" s="26">
        <f t="shared" si="247"/>
        <v>6.8612355384174734E-2</v>
      </c>
      <c r="DG240" s="120">
        <f t="shared" si="232"/>
        <v>1.1828262868202191</v>
      </c>
      <c r="DK240" s="14">
        <v>2066</v>
      </c>
      <c r="DL240" s="107">
        <f t="shared" si="278"/>
        <v>7.1861653519416322</v>
      </c>
      <c r="DM240" s="24">
        <f t="shared" si="248"/>
        <v>1.7455585976004275</v>
      </c>
      <c r="DN240" s="34">
        <f t="shared" si="249"/>
        <v>3.2459361206126736</v>
      </c>
      <c r="DO240" s="25">
        <f t="shared" si="250"/>
        <v>1.6842742268201576</v>
      </c>
      <c r="DP240" s="26">
        <f t="shared" si="251"/>
        <v>6.2810216989576159E-2</v>
      </c>
      <c r="DQ240" s="110">
        <f t="shared" si="233"/>
        <v>1.561661893792516</v>
      </c>
      <c r="DR240" s="67">
        <v>0.52</v>
      </c>
      <c r="DT240" s="14">
        <v>2066</v>
      </c>
      <c r="DU240" s="107">
        <v>4.5</v>
      </c>
      <c r="DV240" s="24">
        <f t="shared" si="253"/>
        <v>1.5510815272989127</v>
      </c>
      <c r="DW240" s="34">
        <f t="shared" si="254"/>
        <v>2.5190358267864541</v>
      </c>
      <c r="DX240" s="25">
        <f t="shared" si="255"/>
        <v>1.4523628104406985</v>
      </c>
      <c r="DY240" s="26">
        <f t="shared" si="256"/>
        <v>0.1437176352824408</v>
      </c>
      <c r="DZ240" s="110">
        <f t="shared" si="234"/>
        <v>1.0666730163457556</v>
      </c>
      <c r="EC240" s="14">
        <v>2066</v>
      </c>
      <c r="ED240" s="107">
        <v>4.5</v>
      </c>
      <c r="EE240" s="24">
        <f>EG239+((ED240-EG239)*EI$130)</f>
        <v>1.9714273363032115</v>
      </c>
      <c r="EF240" s="34">
        <f>EG240+(ED240-EG240)*EI$133</f>
        <v>2.8126484776811722</v>
      </c>
      <c r="EG240" s="25">
        <f>EE240-((EH240-EH239)*EI$132/EI$131)</f>
        <v>1.9040745810479576</v>
      </c>
      <c r="EH240" s="26">
        <f>EH239+(EE240-EH239)*EJ240*EI$129*EI$131/EI$132</f>
        <v>0.12305788059268651</v>
      </c>
      <c r="EI240" s="110">
        <f t="shared" si="235"/>
        <v>0.90857389663321464</v>
      </c>
      <c r="EJ240" s="67">
        <v>0.52</v>
      </c>
      <c r="EK240" s="14"/>
      <c r="EL240" s="23"/>
      <c r="EM240" s="24"/>
      <c r="EN240" s="34"/>
      <c r="EO240" s="25"/>
      <c r="EP240" s="26"/>
      <c r="EQ240" s="16"/>
      <c r="ES240" s="14"/>
      <c r="ET240" s="23"/>
    </row>
    <row r="241" spans="1:150" x14ac:dyDescent="0.35">
      <c r="A241" s="6">
        <v>2051</v>
      </c>
      <c r="B241" s="107">
        <v>4</v>
      </c>
      <c r="C241" s="24">
        <f t="shared" si="268"/>
        <v>1.1834325131238326</v>
      </c>
      <c r="D241" s="34">
        <f t="shared" si="269"/>
        <v>2.1177968597377745</v>
      </c>
      <c r="E241" s="25">
        <f t="shared" si="270"/>
        <v>1.1043028611350378</v>
      </c>
      <c r="F241" s="26">
        <f t="shared" si="213"/>
        <v>5.4155719834471622E-2</v>
      </c>
      <c r="G241" s="120">
        <f t="shared" si="271"/>
        <v>1.0134939986027367</v>
      </c>
      <c r="I241" s="6">
        <v>2051</v>
      </c>
      <c r="J241" s="107">
        <v>4</v>
      </c>
      <c r="K241" s="24">
        <f t="shared" si="272"/>
        <v>1.2014370486860342</v>
      </c>
      <c r="L241" s="34">
        <f t="shared" si="273"/>
        <v>2.154769402697994</v>
      </c>
      <c r="M241" s="25">
        <f t="shared" si="274"/>
        <v>1.1611836964584523</v>
      </c>
      <c r="N241" s="26">
        <f t="shared" si="275"/>
        <v>5.2525192879463181E-2</v>
      </c>
      <c r="O241" s="120">
        <f t="shared" si="276"/>
        <v>0.99358570623954168</v>
      </c>
      <c r="Q241" s="6">
        <v>2051</v>
      </c>
      <c r="R241" s="107">
        <v>4</v>
      </c>
      <c r="S241" s="24">
        <f t="shared" si="216"/>
        <v>1.241498330437208</v>
      </c>
      <c r="T241" s="34">
        <f t="shared" si="217"/>
        <v>2.0992372120416247</v>
      </c>
      <c r="U241" s="25">
        <f t="shared" si="218"/>
        <v>1.0757495569871152</v>
      </c>
      <c r="V241" s="26">
        <f t="shared" si="219"/>
        <v>5.8770957298468103E-2</v>
      </c>
      <c r="W241" s="120">
        <f t="shared" si="209"/>
        <v>1.0234876550545096</v>
      </c>
      <c r="Y241" s="6">
        <v>2051</v>
      </c>
      <c r="Z241" s="107">
        <v>4</v>
      </c>
      <c r="AA241" s="24">
        <f t="shared" si="221"/>
        <v>1.2487232097981165</v>
      </c>
      <c r="AB241" s="34">
        <f t="shared" si="222"/>
        <v>2.1082193027780916</v>
      </c>
      <c r="AC241" s="25">
        <f t="shared" si="223"/>
        <v>1.0895681581201411</v>
      </c>
      <c r="AD241" s="26">
        <f t="shared" si="224"/>
        <v>0.11420800705014598</v>
      </c>
      <c r="AE241" s="120">
        <f t="shared" si="210"/>
        <v>1.0186511446579505</v>
      </c>
      <c r="AG241" s="6">
        <v>2051</v>
      </c>
      <c r="AH241" s="107">
        <v>4</v>
      </c>
      <c r="AI241" s="24">
        <f t="shared" si="226"/>
        <v>1.1966862296425702</v>
      </c>
      <c r="AJ241" s="34">
        <f t="shared" si="227"/>
        <v>2.1512056859193365</v>
      </c>
      <c r="AK241" s="25">
        <f t="shared" si="228"/>
        <v>1.1557010552605176</v>
      </c>
      <c r="AL241" s="26">
        <f t="shared" si="229"/>
        <v>2.6275235332726604E-2</v>
      </c>
      <c r="AM241" s="120">
        <f t="shared" si="211"/>
        <v>0.99550463065881889</v>
      </c>
      <c r="AP241" s="6">
        <v>2067</v>
      </c>
      <c r="AQ241" s="107">
        <v>4.5</v>
      </c>
      <c r="AR241" s="24">
        <f t="shared" si="237"/>
        <v>1.5311772833304313</v>
      </c>
      <c r="AS241" s="34">
        <f t="shared" si="238"/>
        <v>2.5039018385067369</v>
      </c>
      <c r="AT241" s="25">
        <f t="shared" si="239"/>
        <v>1.4290797515488265</v>
      </c>
      <c r="AU241" s="26">
        <f t="shared" si="240"/>
        <v>7.4120789395440423E-2</v>
      </c>
      <c r="AV241" s="120">
        <f t="shared" si="230"/>
        <v>1.0748220869579104</v>
      </c>
      <c r="AX241" s="6"/>
      <c r="AZ241" s="6">
        <v>2067</v>
      </c>
      <c r="BA241" s="107">
        <v>4.5</v>
      </c>
      <c r="BB241" s="107">
        <f t="shared" si="206"/>
        <v>5.359257608537491</v>
      </c>
      <c r="BC241" s="24">
        <f t="shared" si="257"/>
        <v>2.3153581538453918</v>
      </c>
      <c r="BD241" s="34">
        <f t="shared" si="258"/>
        <v>3.3285536650348213</v>
      </c>
      <c r="BE241" s="25">
        <f t="shared" si="259"/>
        <v>2.235097695456461</v>
      </c>
      <c r="BF241" s="26">
        <f t="shared" si="260"/>
        <v>6.8329237159759734E-2</v>
      </c>
      <c r="BG241" s="16">
        <f t="shared" si="231"/>
        <v>1.0934559695783603</v>
      </c>
      <c r="BH241" s="67">
        <v>0.51</v>
      </c>
      <c r="BP241" s="107">
        <f t="shared" si="207"/>
        <v>6.1263207934625328</v>
      </c>
      <c r="BQ241" s="24">
        <f t="shared" si="267"/>
        <v>2.5552833696989308</v>
      </c>
      <c r="BR241" s="34">
        <f t="shared" si="261"/>
        <v>3.7474516923854431</v>
      </c>
      <c r="BS241" s="25">
        <f t="shared" si="262"/>
        <v>2.466522176420856</v>
      </c>
      <c r="BT241" s="26">
        <f t="shared" si="263"/>
        <v>7.026182884434054E-2</v>
      </c>
      <c r="BU241" s="67">
        <v>0.51</v>
      </c>
      <c r="CC241" s="107">
        <f t="shared" si="208"/>
        <v>6.344538855978076</v>
      </c>
      <c r="CD241" s="24">
        <f t="shared" si="242"/>
        <v>2.5906007160838764</v>
      </c>
      <c r="CE241" s="34">
        <f t="shared" si="264"/>
        <v>3.8459517609762317</v>
      </c>
      <c r="CF241" s="25">
        <f t="shared" si="265"/>
        <v>2.5005587098213922</v>
      </c>
      <c r="CG241" s="26">
        <f t="shared" si="266"/>
        <v>6.9720623327069006E-2</v>
      </c>
      <c r="CH241" s="67">
        <v>0.51</v>
      </c>
      <c r="CY241" s="67"/>
      <c r="DA241" s="6">
        <v>2067</v>
      </c>
      <c r="DB241" s="107">
        <f t="shared" si="277"/>
        <v>6.5</v>
      </c>
      <c r="DC241" s="24">
        <f t="shared" si="244"/>
        <v>1.2029372172151442</v>
      </c>
      <c r="DD241" s="34">
        <f t="shared" si="245"/>
        <v>2.3052974099765349</v>
      </c>
      <c r="DE241" s="25">
        <f t="shared" si="246"/>
        <v>1.1235344768869764</v>
      </c>
      <c r="DF241" s="26">
        <f t="shared" si="247"/>
        <v>6.9763119736756876E-2</v>
      </c>
      <c r="DG241" s="120">
        <f t="shared" si="232"/>
        <v>1.1817629330895585</v>
      </c>
      <c r="DK241" s="6">
        <v>2067</v>
      </c>
      <c r="DL241" s="107">
        <f t="shared" si="278"/>
        <v>7.1944668963320533</v>
      </c>
      <c r="DM241" s="24">
        <f t="shared" si="248"/>
        <v>1.7687179294804274</v>
      </c>
      <c r="DN241" s="34">
        <f t="shared" si="249"/>
        <v>3.2711444794101459</v>
      </c>
      <c r="DO241" s="25">
        <f t="shared" si="250"/>
        <v>1.7078170241445036</v>
      </c>
      <c r="DP241" s="26">
        <f t="shared" si="251"/>
        <v>6.3692838806038821E-2</v>
      </c>
      <c r="DQ241" s="110">
        <f t="shared" si="233"/>
        <v>1.5633274552656422</v>
      </c>
      <c r="DR241" s="67">
        <v>0.51</v>
      </c>
      <c r="DT241" s="6">
        <v>2067</v>
      </c>
      <c r="DU241" s="107">
        <v>4.5</v>
      </c>
      <c r="DV241" s="24">
        <f t="shared" si="253"/>
        <v>1.555951998513819</v>
      </c>
      <c r="DW241" s="34">
        <f t="shared" si="254"/>
        <v>2.5221121355069545</v>
      </c>
      <c r="DX241" s="25">
        <f t="shared" si="255"/>
        <v>1.4570955930876224</v>
      </c>
      <c r="DY241" s="26">
        <f t="shared" si="256"/>
        <v>0.14662517661850541</v>
      </c>
      <c r="DZ241" s="110">
        <f t="shared" si="234"/>
        <v>1.0650165424193321</v>
      </c>
      <c r="EC241" s="6">
        <v>2067</v>
      </c>
      <c r="ED241" s="107">
        <v>4.5</v>
      </c>
      <c r="EE241" s="24">
        <f>EG240+((ED241-EG240)*EI$130)</f>
        <v>1.9923100860381375</v>
      </c>
      <c r="EF241" s="34">
        <f>EG241+(ED241-EG241)*EI$133</f>
        <v>2.8266255584974274</v>
      </c>
      <c r="EG241" s="25">
        <f>EE241-((EH241-EH240)*EI$132/EI$131)</f>
        <v>1.9255777823037346</v>
      </c>
      <c r="EH241" s="26">
        <f>EH240+(EE241-EH240)*EJ241*EI$129*EI$131/EI$132</f>
        <v>0.12502059540840424</v>
      </c>
      <c r="EI241" s="110">
        <f t="shared" si="235"/>
        <v>0.90104777619369281</v>
      </c>
      <c r="EJ241" s="67">
        <v>0.51</v>
      </c>
      <c r="EK241" s="6"/>
      <c r="EL241" s="23"/>
      <c r="EM241" s="24"/>
      <c r="EN241" s="34"/>
      <c r="EO241" s="25"/>
      <c r="EP241" s="26"/>
      <c r="EQ241" s="16"/>
      <c r="ES241" s="6"/>
      <c r="ET241" s="23"/>
    </row>
    <row r="242" spans="1:150" x14ac:dyDescent="0.35">
      <c r="A242" s="14">
        <v>2052</v>
      </c>
      <c r="B242" s="107">
        <v>4</v>
      </c>
      <c r="C242" s="24">
        <f t="shared" si="268"/>
        <v>1.1951553588669261</v>
      </c>
      <c r="D242" s="34">
        <f t="shared" si="269"/>
        <v>2.1249354996875249</v>
      </c>
      <c r="E242" s="25">
        <f t="shared" si="270"/>
        <v>1.1152853841346542</v>
      </c>
      <c r="F242" s="26">
        <f t="shared" si="213"/>
        <v>5.5313255700156723E-2</v>
      </c>
      <c r="G242" s="120">
        <f t="shared" si="271"/>
        <v>1.0096501155528708</v>
      </c>
      <c r="I242" s="14">
        <v>2052</v>
      </c>
      <c r="J242" s="107">
        <v>4</v>
      </c>
      <c r="K242" s="24">
        <f t="shared" si="272"/>
        <v>1.2151978542659374</v>
      </c>
      <c r="L242" s="34">
        <f t="shared" si="273"/>
        <v>2.1634278022263169</v>
      </c>
      <c r="M242" s="25">
        <f t="shared" si="274"/>
        <v>1.1745043111174107</v>
      </c>
      <c r="N242" s="26">
        <f t="shared" si="275"/>
        <v>5.372206179559632E-2</v>
      </c>
      <c r="O242" s="120">
        <f t="shared" si="276"/>
        <v>0.98892349110890621</v>
      </c>
      <c r="Q242" s="14">
        <v>2052</v>
      </c>
      <c r="R242" s="107">
        <v>4</v>
      </c>
      <c r="S242" s="24">
        <f t="shared" si="216"/>
        <v>1.2518479186653511</v>
      </c>
      <c r="T242" s="34">
        <f t="shared" si="217"/>
        <v>2.1051311436480917</v>
      </c>
      <c r="U242" s="25">
        <f t="shared" si="218"/>
        <v>1.0848171440739873</v>
      </c>
      <c r="V242" s="26">
        <f t="shared" si="219"/>
        <v>5.9972617547326836E-2</v>
      </c>
      <c r="W242" s="120">
        <f t="shared" si="209"/>
        <v>1.0203139995741044</v>
      </c>
      <c r="Y242" s="14">
        <v>2052</v>
      </c>
      <c r="Z242" s="107">
        <v>4</v>
      </c>
      <c r="AA242" s="24">
        <f t="shared" si="221"/>
        <v>1.2596246906411812</v>
      </c>
      <c r="AB242" s="34">
        <f t="shared" si="222"/>
        <v>2.1145231307099834</v>
      </c>
      <c r="AC242" s="25">
        <f t="shared" si="223"/>
        <v>1.0992663549384363</v>
      </c>
      <c r="AD242" s="26">
        <f t="shared" si="224"/>
        <v>0.11653204090091041</v>
      </c>
      <c r="AE242" s="120">
        <f t="shared" si="210"/>
        <v>1.0152567757715472</v>
      </c>
      <c r="AG242" s="14">
        <v>2052</v>
      </c>
      <c r="AH242" s="107">
        <v>4</v>
      </c>
      <c r="AI242" s="24">
        <f t="shared" si="226"/>
        <v>1.2102092002375051</v>
      </c>
      <c r="AJ242" s="34">
        <f t="shared" si="227"/>
        <v>2.1597014824527943</v>
      </c>
      <c r="AK242" s="25">
        <f t="shared" si="228"/>
        <v>1.1687715114658379</v>
      </c>
      <c r="AL242" s="26">
        <f t="shared" si="229"/>
        <v>2.6875781546808739E-2</v>
      </c>
      <c r="AM242" s="120">
        <f t="shared" si="211"/>
        <v>0.99092997098695634</v>
      </c>
      <c r="AP242" s="14">
        <v>2068</v>
      </c>
      <c r="AQ242" s="107">
        <v>4.5</v>
      </c>
      <c r="AR242" s="24">
        <f t="shared" si="237"/>
        <v>1.5348422449054848</v>
      </c>
      <c r="AS242" s="34">
        <f t="shared" si="238"/>
        <v>2.5061846329628583</v>
      </c>
      <c r="AT242" s="25">
        <f t="shared" si="239"/>
        <v>1.4325917430197821</v>
      </c>
      <c r="AU242" s="26">
        <f t="shared" si="240"/>
        <v>7.5602680727117275E-2</v>
      </c>
      <c r="AV242" s="120">
        <f t="shared" si="230"/>
        <v>1.0735928899430762</v>
      </c>
      <c r="AX242" s="14"/>
      <c r="AZ242" s="14">
        <v>2068</v>
      </c>
      <c r="BA242" s="107">
        <v>4.5</v>
      </c>
      <c r="BB242" s="107">
        <f t="shared" si="206"/>
        <v>5.36729224893653</v>
      </c>
      <c r="BC242" s="24">
        <f t="shared" si="257"/>
        <v>2.3429704758783148</v>
      </c>
      <c r="BD242" s="34">
        <f t="shared" si="258"/>
        <v>3.3497350082678428</v>
      </c>
      <c r="BE242" s="25">
        <f t="shared" si="259"/>
        <v>2.2633580325231653</v>
      </c>
      <c r="BF242" s="26">
        <f t="shared" si="260"/>
        <v>6.9483040686645958E-2</v>
      </c>
      <c r="BG242" s="16">
        <f t="shared" si="231"/>
        <v>1.0863769757446775</v>
      </c>
      <c r="BH242" s="67">
        <v>0.5</v>
      </c>
      <c r="BP242" s="107">
        <f t="shared" si="207"/>
        <v>6.1553299548717675</v>
      </c>
      <c r="BQ242" s="24">
        <f t="shared" si="267"/>
        <v>2.5935647163107056</v>
      </c>
      <c r="BR242" s="34">
        <f t="shared" si="261"/>
        <v>3.7827774091172173</v>
      </c>
      <c r="BS242" s="25">
        <f t="shared" si="262"/>
        <v>2.5052491152493825</v>
      </c>
      <c r="BT242" s="26">
        <f t="shared" si="263"/>
        <v>7.1541765091606091E-2</v>
      </c>
      <c r="BU242" s="67">
        <v>0.5</v>
      </c>
      <c r="CC242" s="107">
        <f t="shared" si="208"/>
        <v>6.390586645312462</v>
      </c>
      <c r="CD242" s="24">
        <f t="shared" si="242"/>
        <v>2.6345312719197045</v>
      </c>
      <c r="CE242" s="34">
        <f t="shared" si="264"/>
        <v>3.8908012103516874</v>
      </c>
      <c r="CF242" s="25">
        <f t="shared" si="265"/>
        <v>2.5447628992189628</v>
      </c>
      <c r="CG242" s="26">
        <f t="shared" si="266"/>
        <v>7.102161423577541E-2</v>
      </c>
      <c r="CH242" s="67">
        <v>0.5</v>
      </c>
      <c r="CY242" s="67"/>
      <c r="DA242" s="14">
        <v>2068</v>
      </c>
      <c r="DB242" s="107">
        <f t="shared" si="277"/>
        <v>6.5</v>
      </c>
      <c r="DC242" s="24">
        <f t="shared" si="244"/>
        <v>1.2059288110286834</v>
      </c>
      <c r="DD242" s="34">
        <f t="shared" si="245"/>
        <v>2.3071581882148613</v>
      </c>
      <c r="DE242" s="25">
        <f t="shared" si="246"/>
        <v>1.1263972126382482</v>
      </c>
      <c r="DF242" s="26">
        <f t="shared" si="247"/>
        <v>7.0915751597487822E-2</v>
      </c>
      <c r="DG242" s="120">
        <f t="shared" si="232"/>
        <v>1.1807609755766131</v>
      </c>
      <c r="DK242" s="14">
        <v>2068</v>
      </c>
      <c r="DL242" s="107">
        <f t="shared" si="278"/>
        <v>7.2027234454534756</v>
      </c>
      <c r="DM242" s="24">
        <f t="shared" si="248"/>
        <v>1.7920264650510636</v>
      </c>
      <c r="DN242" s="34">
        <f t="shared" si="249"/>
        <v>3.2964508181948338</v>
      </c>
      <c r="DO242" s="25">
        <f t="shared" si="250"/>
        <v>1.7315347881324876</v>
      </c>
      <c r="DP242" s="26">
        <f t="shared" si="251"/>
        <v>6.4569529775873255E-2</v>
      </c>
      <c r="DQ242" s="110">
        <f t="shared" si="233"/>
        <v>1.5649160300623461</v>
      </c>
      <c r="DR242" s="67">
        <v>0.5</v>
      </c>
      <c r="DT242" s="14">
        <v>2068</v>
      </c>
      <c r="DU242" s="107">
        <v>4.5</v>
      </c>
      <c r="DV242" s="24">
        <f t="shared" si="253"/>
        <v>1.560523913878574</v>
      </c>
      <c r="DW242" s="34">
        <f t="shared" si="254"/>
        <v>2.5250081514757396</v>
      </c>
      <c r="DX242" s="25">
        <f t="shared" si="255"/>
        <v>1.4615510022703688</v>
      </c>
      <c r="DY242" s="26">
        <f t="shared" si="256"/>
        <v>0.14953614460698203</v>
      </c>
      <c r="DZ242" s="110">
        <f t="shared" si="234"/>
        <v>1.0634571492053708</v>
      </c>
      <c r="EC242" s="14">
        <v>2068</v>
      </c>
      <c r="ED242" s="107">
        <v>4.5</v>
      </c>
      <c r="EE242" s="24">
        <f>EG241+((ED242-EG241)*EI$130)</f>
        <v>2.0130823934832307</v>
      </c>
      <c r="EF242" s="34">
        <f>EG242+(ED242-EG242)*EI$133</f>
        <v>2.8405501498578976</v>
      </c>
      <c r="EG242" s="25">
        <f>EE242-((EH242-EH241)*EI$132/EI$131)</f>
        <v>1.9470002305506118</v>
      </c>
      <c r="EH242" s="26">
        <f>EH241+(EE242-EH241)*EJ242*EI$129*EI$131/EI$132</f>
        <v>0.12696418843583421</v>
      </c>
      <c r="EI242" s="110">
        <f t="shared" si="235"/>
        <v>0.89354991930728578</v>
      </c>
      <c r="EJ242" s="67">
        <v>0.5</v>
      </c>
      <c r="EK242" s="14"/>
      <c r="EL242" s="23"/>
      <c r="EM242" s="24"/>
      <c r="EN242" s="34"/>
      <c r="EO242" s="25"/>
      <c r="EP242" s="26"/>
      <c r="EQ242" s="16"/>
      <c r="ES242" s="14"/>
      <c r="ET242" s="23"/>
    </row>
    <row r="243" spans="1:150" x14ac:dyDescent="0.35">
      <c r="A243" s="6">
        <v>2053</v>
      </c>
      <c r="B243" s="107">
        <v>4</v>
      </c>
      <c r="C243" s="24">
        <f t="shared" si="268"/>
        <v>1.2057933052074294</v>
      </c>
      <c r="D243" s="34">
        <f t="shared" si="269"/>
        <v>2.1314188061322481</v>
      </c>
      <c r="E243" s="25">
        <f t="shared" si="270"/>
        <v>1.1252597017419204</v>
      </c>
      <c r="F243" s="26">
        <f t="shared" si="213"/>
        <v>5.6480409373569899E-2</v>
      </c>
      <c r="G243" s="120">
        <f t="shared" si="271"/>
        <v>1.0061591043903277</v>
      </c>
      <c r="I243" s="6">
        <v>2053</v>
      </c>
      <c r="J243" s="107">
        <v>4</v>
      </c>
      <c r="K243" s="24">
        <f t="shared" si="272"/>
        <v>1.2282650175897798</v>
      </c>
      <c r="L243" s="34">
        <f t="shared" si="273"/>
        <v>2.1716514091890389</v>
      </c>
      <c r="M243" s="25">
        <f t="shared" si="274"/>
        <v>1.1871560141369832</v>
      </c>
      <c r="N243" s="26">
        <f t="shared" si="275"/>
        <v>5.4931150132443277E-2</v>
      </c>
      <c r="O243" s="120">
        <f t="shared" si="276"/>
        <v>0.98449539505205563</v>
      </c>
      <c r="Q243" s="6">
        <v>2053</v>
      </c>
      <c r="R243" s="107">
        <v>4</v>
      </c>
      <c r="S243" s="24">
        <f t="shared" si="216"/>
        <v>1.2603694556578517</v>
      </c>
      <c r="T243" s="34">
        <f t="shared" si="217"/>
        <v>2.1100040339095454</v>
      </c>
      <c r="U243" s="25">
        <f t="shared" si="218"/>
        <v>1.0923138983223779</v>
      </c>
      <c r="V243" s="26">
        <f t="shared" si="219"/>
        <v>6.1181650333912978E-2</v>
      </c>
      <c r="W243" s="120">
        <f t="shared" si="209"/>
        <v>1.0176901355871675</v>
      </c>
      <c r="Y243" s="6">
        <v>2053</v>
      </c>
      <c r="Z243" s="107">
        <v>4</v>
      </c>
      <c r="AA243" s="24">
        <f t="shared" si="221"/>
        <v>1.2687562218193835</v>
      </c>
      <c r="AB243" s="34">
        <f t="shared" si="222"/>
        <v>2.1198391437190183</v>
      </c>
      <c r="AC243" s="25">
        <f t="shared" si="223"/>
        <v>1.1074448364907974</v>
      </c>
      <c r="AD243" s="26">
        <f t="shared" si="224"/>
        <v>0.11886988706509281</v>
      </c>
      <c r="AE243" s="120">
        <f t="shared" si="210"/>
        <v>1.0123943072282209</v>
      </c>
      <c r="AG243" s="6">
        <v>2053</v>
      </c>
      <c r="AH243" s="107">
        <v>4</v>
      </c>
      <c r="AI243" s="24">
        <f t="shared" si="226"/>
        <v>1.2230291742201065</v>
      </c>
      <c r="AJ243" s="34">
        <f t="shared" si="227"/>
        <v>2.1677564735597517</v>
      </c>
      <c r="AK243" s="25">
        <f t="shared" si="228"/>
        <v>1.181163805476541</v>
      </c>
      <c r="AL243" s="26">
        <f t="shared" si="229"/>
        <v>2.7482526021353166E-2</v>
      </c>
      <c r="AM243" s="120">
        <f t="shared" si="211"/>
        <v>0.98659266808321067</v>
      </c>
      <c r="AP243" s="6">
        <v>2069</v>
      </c>
      <c r="AQ243" s="107">
        <v>4.5</v>
      </c>
      <c r="AR243" s="24">
        <f t="shared" si="237"/>
        <v>1.5382332833901808</v>
      </c>
      <c r="AS243" s="34">
        <f t="shared" si="238"/>
        <v>2.5083019417824479</v>
      </c>
      <c r="AT243" s="25">
        <f t="shared" si="239"/>
        <v>1.4358491412037666</v>
      </c>
      <c r="AU243" s="26">
        <f t="shared" si="240"/>
        <v>7.7086508874746468E-2</v>
      </c>
      <c r="AV243" s="120">
        <f t="shared" si="230"/>
        <v>1.0724528005786813</v>
      </c>
      <c r="AX243" s="6"/>
      <c r="AZ243" s="6">
        <v>2069</v>
      </c>
      <c r="BA243" s="107">
        <v>4.5</v>
      </c>
      <c r="BB243" s="107">
        <f t="shared" si="206"/>
        <v>5.3752390589022347</v>
      </c>
      <c r="BC243" s="24">
        <f t="shared" si="257"/>
        <v>2.3705312150716602</v>
      </c>
      <c r="BD243" s="34">
        <f t="shared" si="258"/>
        <v>3.3708770913644472</v>
      </c>
      <c r="BE243" s="25">
        <f t="shared" si="259"/>
        <v>2.2916052626902541</v>
      </c>
      <c r="BF243" s="26">
        <f t="shared" si="260"/>
        <v>7.0626895068985174E-2</v>
      </c>
      <c r="BG243" s="16">
        <f t="shared" si="231"/>
        <v>1.0792718286741931</v>
      </c>
      <c r="BH243" s="67">
        <v>0.49</v>
      </c>
      <c r="BP243" s="107">
        <f t="shared" si="207"/>
        <v>6.1842983055066654</v>
      </c>
      <c r="BQ243" s="24">
        <f t="shared" si="267"/>
        <v>2.6319555693618435</v>
      </c>
      <c r="BR243" s="34">
        <f t="shared" si="261"/>
        <v>3.8181911012463261</v>
      </c>
      <c r="BS243" s="25">
        <f t="shared" si="262"/>
        <v>2.5441333758753744</v>
      </c>
      <c r="BT243" s="26">
        <f t="shared" si="263"/>
        <v>7.2814550504453471E-2</v>
      </c>
      <c r="BU243" s="67">
        <v>0.49</v>
      </c>
      <c r="CC243" s="107">
        <f t="shared" si="208"/>
        <v>6.4370010441799108</v>
      </c>
      <c r="CD243" s="24">
        <f t="shared" si="242"/>
        <v>2.6788115809314177</v>
      </c>
      <c r="CE243" s="34">
        <f t="shared" si="264"/>
        <v>3.9360372157609111</v>
      </c>
      <c r="CF243" s="25">
        <f t="shared" si="265"/>
        <v>2.5893643850737571</v>
      </c>
      <c r="CG243" s="26">
        <f t="shared" si="266"/>
        <v>7.2317950407625564E-2</v>
      </c>
      <c r="CH243" s="67">
        <v>0.49</v>
      </c>
      <c r="CY243" s="67"/>
      <c r="DA243" s="6">
        <v>2069</v>
      </c>
      <c r="DB243" s="107">
        <f t="shared" si="277"/>
        <v>6.5</v>
      </c>
      <c r="DC243" s="24">
        <f t="shared" si="244"/>
        <v>1.2087476753545672</v>
      </c>
      <c r="DD243" s="34">
        <f t="shared" si="245"/>
        <v>2.3089146364495217</v>
      </c>
      <c r="DE243" s="25">
        <f t="shared" si="246"/>
        <v>1.1290994406915718</v>
      </c>
      <c r="DF243" s="26">
        <f t="shared" si="247"/>
        <v>7.2070073838980508E-2</v>
      </c>
      <c r="DG243" s="120">
        <f t="shared" si="232"/>
        <v>1.1798151957579499</v>
      </c>
      <c r="DK243" s="6">
        <v>2069</v>
      </c>
      <c r="DL243" s="107">
        <f t="shared" si="278"/>
        <v>7.2109444036942101</v>
      </c>
      <c r="DM243" s="24">
        <f t="shared" si="248"/>
        <v>1.815506740490971</v>
      </c>
      <c r="DN243" s="34">
        <f t="shared" si="249"/>
        <v>3.3218727774992112</v>
      </c>
      <c r="DO243" s="25">
        <f t="shared" si="250"/>
        <v>1.7554495941634427</v>
      </c>
      <c r="DP243" s="26">
        <f t="shared" si="251"/>
        <v>6.5439923200909897E-2</v>
      </c>
      <c r="DQ243" s="110">
        <f t="shared" si="233"/>
        <v>1.5664231833357685</v>
      </c>
      <c r="DR243" s="67">
        <v>0.49</v>
      </c>
      <c r="DT243" s="6">
        <v>2069</v>
      </c>
      <c r="DU243" s="107">
        <v>4.5</v>
      </c>
      <c r="DV243" s="24">
        <f t="shared" si="253"/>
        <v>1.564827883703199</v>
      </c>
      <c r="DW243" s="34">
        <f t="shared" si="254"/>
        <v>2.527742350278201</v>
      </c>
      <c r="DX243" s="25">
        <f t="shared" si="255"/>
        <v>1.4657574619664637</v>
      </c>
      <c r="DY243" s="26">
        <f t="shared" si="256"/>
        <v>0.15244998054041542</v>
      </c>
      <c r="DZ243" s="110">
        <f t="shared" si="234"/>
        <v>1.0619848883117373</v>
      </c>
      <c r="EC243" s="6">
        <v>2069</v>
      </c>
      <c r="ED243" s="107">
        <v>4.5</v>
      </c>
      <c r="EE243" s="24">
        <f>EG242+((ED243-EG242)*EI$130)</f>
        <v>2.0337766927141967</v>
      </c>
      <c r="EF243" s="34">
        <f>EG243+(ED243-EG243)*EI$133</f>
        <v>2.8544424654813416</v>
      </c>
      <c r="EG243" s="25">
        <f>EE243-((EH243-EH242)*EI$132/EI$131)</f>
        <v>1.9683730238174488</v>
      </c>
      <c r="EH243" s="26">
        <f>EH242+(EE243-EH242)*EJ243*EI$129*EI$131/EI$132</f>
        <v>0.12888782575632679</v>
      </c>
      <c r="EI243" s="110">
        <f t="shared" si="235"/>
        <v>0.88606944166389279</v>
      </c>
      <c r="EJ243" s="67">
        <v>0.49</v>
      </c>
      <c r="EK243" s="6"/>
      <c r="EL243" s="23"/>
      <c r="EM243" s="24"/>
      <c r="EN243" s="34"/>
      <c r="EO243" s="25"/>
      <c r="EP243" s="26"/>
      <c r="EQ243" s="16"/>
      <c r="ES243" s="6"/>
      <c r="ET243" s="23"/>
    </row>
    <row r="244" spans="1:150" x14ac:dyDescent="0.35">
      <c r="A244" s="14">
        <v>2054</v>
      </c>
      <c r="B244" s="107">
        <v>4</v>
      </c>
      <c r="C244" s="24">
        <f t="shared" si="268"/>
        <v>1.2154546785997675</v>
      </c>
      <c r="D244" s="34">
        <f t="shared" si="269"/>
        <v>2.1373122118400567</v>
      </c>
      <c r="E244" s="25">
        <f t="shared" si="270"/>
        <v>1.1343264797539336</v>
      </c>
      <c r="F244" s="26">
        <f t="shared" si="213"/>
        <v>5.7656180371335609E-2</v>
      </c>
      <c r="G244" s="120">
        <f t="shared" si="271"/>
        <v>1.0029857320861231</v>
      </c>
      <c r="I244" s="14">
        <v>2054</v>
      </c>
      <c r="J244" s="107">
        <v>4</v>
      </c>
      <c r="K244" s="24">
        <f t="shared" si="272"/>
        <v>1.2406759966559988</v>
      </c>
      <c r="L244" s="34">
        <f t="shared" si="273"/>
        <v>2.1794637025679884</v>
      </c>
      <c r="M244" s="25">
        <f t="shared" si="274"/>
        <v>1.1991749270276744</v>
      </c>
      <c r="N244" s="26">
        <f t="shared" si="275"/>
        <v>5.6151769827393998E-2</v>
      </c>
      <c r="O244" s="120">
        <f t="shared" si="276"/>
        <v>0.98028877554031402</v>
      </c>
      <c r="Q244" s="14">
        <v>2054</v>
      </c>
      <c r="R244" s="107">
        <v>4</v>
      </c>
      <c r="S244" s="24">
        <f t="shared" si="216"/>
        <v>1.2674147553654043</v>
      </c>
      <c r="T244" s="34">
        <f t="shared" si="217"/>
        <v>2.1140523784296468</v>
      </c>
      <c r="U244" s="25">
        <f t="shared" si="218"/>
        <v>1.0985421206609951</v>
      </c>
      <c r="V244" s="26">
        <f t="shared" si="219"/>
        <v>6.2396561374951892E-2</v>
      </c>
      <c r="W244" s="120">
        <f t="shared" si="209"/>
        <v>1.0155102577686517</v>
      </c>
      <c r="Y244" s="14">
        <v>2054</v>
      </c>
      <c r="Z244" s="107">
        <v>4</v>
      </c>
      <c r="AA244" s="24">
        <f t="shared" si="221"/>
        <v>1.2764568346946401</v>
      </c>
      <c r="AB244" s="34">
        <f t="shared" si="222"/>
        <v>2.1243565303172272</v>
      </c>
      <c r="AC244" s="25">
        <f t="shared" si="223"/>
        <v>1.1143946620265033</v>
      </c>
      <c r="AD244" s="26">
        <f t="shared" si="224"/>
        <v>0.12121861420521074</v>
      </c>
      <c r="AE244" s="120">
        <f t="shared" si="210"/>
        <v>1.0099618682907239</v>
      </c>
      <c r="AG244" s="14">
        <v>2054</v>
      </c>
      <c r="AH244" s="107">
        <v>4</v>
      </c>
      <c r="AI244" s="24">
        <f t="shared" si="226"/>
        <v>1.2351839823083886</v>
      </c>
      <c r="AJ244" s="34">
        <f t="shared" si="227"/>
        <v>2.1753943803699225</v>
      </c>
      <c r="AK244" s="25">
        <f t="shared" si="228"/>
        <v>1.1929144313383424</v>
      </c>
      <c r="AL244" s="26">
        <f t="shared" si="229"/>
        <v>2.809512820932485E-2</v>
      </c>
      <c r="AM244" s="120">
        <f t="shared" si="211"/>
        <v>0.98247994903158009</v>
      </c>
      <c r="AP244" s="14">
        <v>2070</v>
      </c>
      <c r="AQ244" s="107">
        <v>4.5</v>
      </c>
      <c r="AR244" s="24">
        <f t="shared" si="237"/>
        <v>1.5413784967807089</v>
      </c>
      <c r="AS244" s="34">
        <f t="shared" si="238"/>
        <v>2.5102707374577395</v>
      </c>
      <c r="AT244" s="25">
        <f t="shared" si="239"/>
        <v>1.4388780576272919</v>
      </c>
      <c r="AU244" s="26">
        <f t="shared" si="240"/>
        <v>7.8572022485665555E-2</v>
      </c>
      <c r="AV244" s="120">
        <f t="shared" si="230"/>
        <v>1.0713926798304476</v>
      </c>
      <c r="AX244" s="14"/>
      <c r="AZ244" s="14">
        <v>2070</v>
      </c>
      <c r="BA244" s="107">
        <v>4.5</v>
      </c>
      <c r="BB244" s="107">
        <f t="shared" si="206"/>
        <v>5.383110725226425</v>
      </c>
      <c r="BC244" s="24">
        <f t="shared" si="257"/>
        <v>2.3980767108199998</v>
      </c>
      <c r="BD244" s="34">
        <f t="shared" si="258"/>
        <v>3.3920071118862465</v>
      </c>
      <c r="BE244" s="25">
        <f t="shared" si="259"/>
        <v>2.319874397010766</v>
      </c>
      <c r="BF244" s="26">
        <f t="shared" si="260"/>
        <v>7.1760261935785663E-2</v>
      </c>
      <c r="BG244" s="16">
        <f t="shared" si="231"/>
        <v>1.0721327148754805</v>
      </c>
      <c r="BH244" s="67">
        <v>0.48</v>
      </c>
      <c r="BP244" s="107">
        <f t="shared" si="207"/>
        <v>6.2132595504033343</v>
      </c>
      <c r="BQ244" s="24">
        <f t="shared" si="267"/>
        <v>2.6704980813261172</v>
      </c>
      <c r="BR244" s="34">
        <f t="shared" si="261"/>
        <v>3.8537311871899984</v>
      </c>
      <c r="BS244" s="25">
        <f t="shared" si="262"/>
        <v>2.5832159146905096</v>
      </c>
      <c r="BT244" s="26">
        <f t="shared" si="263"/>
        <v>7.407950944120141E-2</v>
      </c>
      <c r="BU244" s="67">
        <v>0.48</v>
      </c>
      <c r="CC244" s="107">
        <f t="shared" si="208"/>
        <v>6.4838326043274446</v>
      </c>
      <c r="CD244" s="24">
        <f t="shared" si="242"/>
        <v>2.7234898705448543</v>
      </c>
      <c r="CE244" s="34">
        <f t="shared" si="264"/>
        <v>3.9817082326329638</v>
      </c>
      <c r="CF244" s="25">
        <f t="shared" si="265"/>
        <v>2.6344104940282436</v>
      </c>
      <c r="CG244" s="26">
        <f t="shared" si="266"/>
        <v>7.3608955864388037E-2</v>
      </c>
      <c r="CH244" s="67">
        <v>0.48</v>
      </c>
      <c r="CY244" s="67"/>
      <c r="DA244" s="14">
        <v>2070</v>
      </c>
      <c r="DB244" s="107">
        <f t="shared" si="277"/>
        <v>6.5</v>
      </c>
      <c r="DC244" s="24">
        <f t="shared" si="244"/>
        <v>1.2114084917629735</v>
      </c>
      <c r="DD244" s="34">
        <f t="shared" si="245"/>
        <v>2.3105756216303912</v>
      </c>
      <c r="DE244" s="25">
        <f t="shared" si="246"/>
        <v>1.1316548025082944</v>
      </c>
      <c r="DF244" s="26">
        <f t="shared" si="247"/>
        <v>7.3225924407888901E-2</v>
      </c>
      <c r="DG244" s="120">
        <f t="shared" si="232"/>
        <v>1.1789208191220968</v>
      </c>
      <c r="DK244" s="14">
        <v>2070</v>
      </c>
      <c r="DL244" s="107">
        <f t="shared" si="278"/>
        <v>7.21913851245729</v>
      </c>
      <c r="DM244" s="24">
        <f t="shared" si="248"/>
        <v>1.839180626836296</v>
      </c>
      <c r="DN244" s="34">
        <f t="shared" si="249"/>
        <v>3.3474273898362474</v>
      </c>
      <c r="DO244" s="25">
        <f t="shared" si="250"/>
        <v>1.7795829391941473</v>
      </c>
      <c r="DP244" s="26">
        <f t="shared" si="251"/>
        <v>6.6303657804419297E-2</v>
      </c>
      <c r="DQ244" s="110">
        <f t="shared" si="233"/>
        <v>1.5678444506421001</v>
      </c>
      <c r="DR244" s="67">
        <v>0.48</v>
      </c>
      <c r="DT244" s="14">
        <v>2070</v>
      </c>
      <c r="DU244" s="107">
        <v>4.5</v>
      </c>
      <c r="DV244" s="24">
        <f t="shared" si="253"/>
        <v>1.5688913658342236</v>
      </c>
      <c r="DW244" s="34">
        <f t="shared" si="254"/>
        <v>2.5303313047613765</v>
      </c>
      <c r="DX244" s="25">
        <f t="shared" si="255"/>
        <v>1.4697404688636566</v>
      </c>
      <c r="DY244" s="26">
        <f t="shared" si="256"/>
        <v>0.15536618339249092</v>
      </c>
      <c r="DZ244" s="110">
        <f t="shared" si="234"/>
        <v>1.0605908358977199</v>
      </c>
      <c r="EC244" s="14">
        <v>2070</v>
      </c>
      <c r="ED244" s="107">
        <v>4.5</v>
      </c>
      <c r="EE244" s="24">
        <f>EG243+((ED244-EG243)*EI$130)</f>
        <v>2.0544230247378938</v>
      </c>
      <c r="EF244" s="34">
        <f>EG244+(ED244-EG244)*EI$133</f>
        <v>2.8683212773338731</v>
      </c>
      <c r="EG244" s="25">
        <f>EE244-((EH244-EH243)*EI$132/EI$131)</f>
        <v>1.9897250420521129</v>
      </c>
      <c r="EH244" s="26">
        <f>EH243+(EE244-EH243)*EJ244*EI$129*EI$131/EI$132</f>
        <v>0.13079070760002623</v>
      </c>
      <c r="EI244" s="110">
        <f t="shared" si="235"/>
        <v>0.87859623528176023</v>
      </c>
      <c r="EJ244" s="67">
        <v>0.48</v>
      </c>
      <c r="EK244" s="14"/>
      <c r="EL244" s="23"/>
      <c r="EM244" s="24"/>
      <c r="EN244" s="34"/>
      <c r="EO244" s="25"/>
      <c r="EP244" s="26"/>
      <c r="EQ244" s="16"/>
      <c r="ES244" s="14"/>
      <c r="ET244" s="23"/>
    </row>
    <row r="245" spans="1:150" x14ac:dyDescent="0.35">
      <c r="A245" s="6">
        <v>2055</v>
      </c>
      <c r="B245" s="107">
        <v>4</v>
      </c>
      <c r="C245" s="24">
        <f t="shared" si="268"/>
        <v>1.224236986451654</v>
      </c>
      <c r="D245" s="34">
        <f t="shared" si="269"/>
        <v>2.1426746145169204</v>
      </c>
      <c r="E245" s="25">
        <f t="shared" si="270"/>
        <v>1.1425763300260317</v>
      </c>
      <c r="F245" s="26">
        <f t="shared" si="213"/>
        <v>5.8839668145619993E-2</v>
      </c>
      <c r="G245" s="120">
        <f t="shared" si="271"/>
        <v>1.0000982844908888</v>
      </c>
      <c r="I245" s="6">
        <v>2055</v>
      </c>
      <c r="J245" s="107">
        <v>4</v>
      </c>
      <c r="K245" s="24">
        <f t="shared" si="272"/>
        <v>1.2524662256911188</v>
      </c>
      <c r="L245" s="34">
        <f t="shared" si="273"/>
        <v>2.1868868928283272</v>
      </c>
      <c r="M245" s="25">
        <f t="shared" si="274"/>
        <v>1.2105952197358885</v>
      </c>
      <c r="N245" s="26">
        <f t="shared" si="275"/>
        <v>5.738327000254783E-2</v>
      </c>
      <c r="O245" s="120">
        <f t="shared" si="276"/>
        <v>0.97629167309243869</v>
      </c>
      <c r="Q245" s="6">
        <v>2055</v>
      </c>
      <c r="R245" s="107">
        <v>4</v>
      </c>
      <c r="S245" s="24">
        <f t="shared" si="216"/>
        <v>1.27326791415479</v>
      </c>
      <c r="T245" s="34">
        <f t="shared" si="217"/>
        <v>2.1174348510976477</v>
      </c>
      <c r="U245" s="25">
        <f t="shared" si="218"/>
        <v>1.1037459247656123</v>
      </c>
      <c r="V245" s="26">
        <f t="shared" si="219"/>
        <v>6.361614403242799E-2</v>
      </c>
      <c r="W245" s="120">
        <f t="shared" si="209"/>
        <v>1.0136889263320354</v>
      </c>
      <c r="Y245" s="6">
        <v>2055</v>
      </c>
      <c r="Z245" s="107">
        <v>4</v>
      </c>
      <c r="AA245" s="24">
        <f t="shared" si="221"/>
        <v>1.2830005819242947</v>
      </c>
      <c r="AB245" s="34">
        <f t="shared" si="222"/>
        <v>2.1282282191883546</v>
      </c>
      <c r="AC245" s="25">
        <f t="shared" si="223"/>
        <v>1.1203511064436227</v>
      </c>
      <c r="AD245" s="26">
        <f t="shared" si="224"/>
        <v>0.12357585298029294</v>
      </c>
      <c r="AE245" s="120">
        <f t="shared" si="210"/>
        <v>1.0078771127447319</v>
      </c>
      <c r="AG245" s="6">
        <v>2055</v>
      </c>
      <c r="AH245" s="107">
        <v>4</v>
      </c>
      <c r="AI245" s="24">
        <f t="shared" si="226"/>
        <v>1.2467094191761745</v>
      </c>
      <c r="AJ245" s="34">
        <f t="shared" si="227"/>
        <v>2.1826376473450173</v>
      </c>
      <c r="AK245" s="25">
        <f t="shared" si="228"/>
        <v>1.2040579189923348</v>
      </c>
      <c r="AL245" s="26">
        <f t="shared" si="229"/>
        <v>2.8713265893148612E-2</v>
      </c>
      <c r="AM245" s="120">
        <f t="shared" si="211"/>
        <v>0.97857972835268248</v>
      </c>
      <c r="AP245" s="6">
        <v>2071</v>
      </c>
      <c r="AQ245" s="107">
        <v>4.5</v>
      </c>
      <c r="AR245" s="24">
        <f t="shared" si="237"/>
        <v>1.544303097322608</v>
      </c>
      <c r="AS245" s="34">
        <f t="shared" si="238"/>
        <v>2.512106249354614</v>
      </c>
      <c r="AT245" s="25">
        <f t="shared" si="239"/>
        <v>1.4417019220840217</v>
      </c>
      <c r="AU245" s="26">
        <f t="shared" si="240"/>
        <v>8.0058996039847966E-2</v>
      </c>
      <c r="AV245" s="120">
        <f t="shared" si="230"/>
        <v>1.0704043272705923</v>
      </c>
      <c r="AX245" s="6"/>
      <c r="AZ245" s="6">
        <v>2071</v>
      </c>
      <c r="BA245" s="107">
        <v>4.5</v>
      </c>
      <c r="BB245" s="107">
        <f t="shared" si="206"/>
        <v>5.3909188677017639</v>
      </c>
      <c r="BC245" s="24">
        <f t="shared" si="257"/>
        <v>2.4256411685813641</v>
      </c>
      <c r="BD245" s="34">
        <f t="shared" si="258"/>
        <v>3.4131506200848882</v>
      </c>
      <c r="BE245" s="25">
        <f t="shared" si="259"/>
        <v>2.3481984867527244</v>
      </c>
      <c r="BF245" s="26">
        <f t="shared" si="260"/>
        <v>7.2882619643447111E-2</v>
      </c>
      <c r="BG245" s="16">
        <f t="shared" si="231"/>
        <v>1.0649521333321639</v>
      </c>
      <c r="BH245" s="67">
        <v>0.47</v>
      </c>
      <c r="BP245" s="107">
        <f t="shared" si="207"/>
        <v>6.2422456609746817</v>
      </c>
      <c r="BQ245" s="24">
        <f t="shared" si="267"/>
        <v>2.7092328991525365</v>
      </c>
      <c r="BR245" s="34">
        <f t="shared" si="261"/>
        <v>3.88943461055131</v>
      </c>
      <c r="BS245" s="25">
        <f t="shared" si="262"/>
        <v>2.622536352631033</v>
      </c>
      <c r="BT245" s="26">
        <f t="shared" si="263"/>
        <v>7.533598112991885E-2</v>
      </c>
      <c r="BU245" s="67">
        <v>0.47</v>
      </c>
      <c r="CC245" s="107">
        <f t="shared" si="208"/>
        <v>6.5311310187296563</v>
      </c>
      <c r="CD245" s="24">
        <f t="shared" si="242"/>
        <v>2.7686135488989603</v>
      </c>
      <c r="CE245" s="34">
        <f t="shared" si="264"/>
        <v>4.0278619901176596</v>
      </c>
      <c r="CF245" s="25">
        <f t="shared" si="265"/>
        <v>2.6799478977881233</v>
      </c>
      <c r="CG245" s="26">
        <f t="shared" si="266"/>
        <v>7.489396530077698E-2</v>
      </c>
      <c r="CH245" s="67">
        <v>0.47</v>
      </c>
      <c r="CY245" s="67"/>
      <c r="DA245" s="6">
        <v>2071</v>
      </c>
      <c r="DB245" s="107">
        <f t="shared" si="277"/>
        <v>6.5</v>
      </c>
      <c r="DC245" s="24">
        <f t="shared" si="244"/>
        <v>1.2139246926598548</v>
      </c>
      <c r="DD245" s="34">
        <f t="shared" si="245"/>
        <v>2.3121492562734405</v>
      </c>
      <c r="DE245" s="25">
        <f t="shared" si="246"/>
        <v>1.1340757788822167</v>
      </c>
      <c r="DF245" s="26">
        <f t="shared" si="247"/>
        <v>7.4383155042347424E-2</v>
      </c>
      <c r="DG245" s="120">
        <f t="shared" si="232"/>
        <v>1.1780734773912238</v>
      </c>
      <c r="DK245" s="6">
        <v>2071</v>
      </c>
      <c r="DL245" s="107">
        <f t="shared" si="278"/>
        <v>7.2273139206452255</v>
      </c>
      <c r="DM245" s="24">
        <f t="shared" si="248"/>
        <v>1.8630694164848851</v>
      </c>
      <c r="DN245" s="34">
        <f t="shared" si="249"/>
        <v>3.3731311571916218</v>
      </c>
      <c r="DO245" s="25">
        <f t="shared" si="250"/>
        <v>1.8039558230242974</v>
      </c>
      <c r="DP245" s="26">
        <f t="shared" si="251"/>
        <v>6.7160376550224915E-2</v>
      </c>
      <c r="DQ245" s="110">
        <f t="shared" si="233"/>
        <v>1.5691753341673245</v>
      </c>
      <c r="DR245" s="67">
        <v>0.47</v>
      </c>
      <c r="DT245" s="6">
        <v>2071</v>
      </c>
      <c r="DU245" s="107">
        <v>4.5</v>
      </c>
      <c r="DV245" s="24">
        <f t="shared" si="253"/>
        <v>1.5727389903269808</v>
      </c>
      <c r="DW245" s="34">
        <f t="shared" si="254"/>
        <v>2.5327898809970186</v>
      </c>
      <c r="DX245" s="25">
        <f t="shared" si="255"/>
        <v>1.473522893841567</v>
      </c>
      <c r="DY245" s="26">
        <f t="shared" si="256"/>
        <v>0.15828430387735604</v>
      </c>
      <c r="DZ245" s="110">
        <f t="shared" si="234"/>
        <v>1.0592669871554516</v>
      </c>
      <c r="EC245" s="6">
        <v>2071</v>
      </c>
      <c r="ED245" s="107">
        <v>4.5</v>
      </c>
      <c r="EE245" s="24">
        <f>EG244+((ED245-EG244)*EI$130)</f>
        <v>2.0750492878727615</v>
      </c>
      <c r="EF245" s="34">
        <f>EG245+(ED245-EG245)*EI$133</f>
        <v>2.8822040673781624</v>
      </c>
      <c r="EG245" s="25">
        <f>EE245-((EH245-EH244)*EI$132/EI$131)</f>
        <v>2.0110831805817884</v>
      </c>
      <c r="EH245" s="26">
        <f>EH244+(EE245-EH244)*EJ245*EI$129*EI$131/EI$132</f>
        <v>0.13267206369681955</v>
      </c>
      <c r="EI245" s="110">
        <f t="shared" si="235"/>
        <v>0.87112088679637401</v>
      </c>
      <c r="EJ245" s="67">
        <v>0.47</v>
      </c>
      <c r="EK245" s="6"/>
      <c r="EL245" s="23"/>
      <c r="EM245" s="24"/>
      <c r="EN245" s="34"/>
      <c r="EO245" s="25"/>
      <c r="EP245" s="26"/>
      <c r="EQ245" s="16"/>
      <c r="ES245" s="6"/>
      <c r="ET245" s="23"/>
    </row>
    <row r="246" spans="1:150" x14ac:dyDescent="0.35">
      <c r="A246" s="14">
        <v>2056</v>
      </c>
      <c r="B246" s="107">
        <v>4</v>
      </c>
      <c r="C246" s="24">
        <f t="shared" si="268"/>
        <v>1.232227997671465</v>
      </c>
      <c r="D246" s="34">
        <f t="shared" si="269"/>
        <v>2.147559029493026</v>
      </c>
      <c r="E246" s="25">
        <f t="shared" si="270"/>
        <v>1.1500908146046558</v>
      </c>
      <c r="F246" s="26">
        <f t="shared" si="213"/>
        <v>6.0030062103109981E-2</v>
      </c>
      <c r="G246" s="120">
        <f t="shared" si="271"/>
        <v>0.99746821488837023</v>
      </c>
      <c r="I246" s="14">
        <v>2056</v>
      </c>
      <c r="J246" s="107">
        <v>4</v>
      </c>
      <c r="K246" s="24">
        <f t="shared" si="272"/>
        <v>1.2636692244899737</v>
      </c>
      <c r="L246" s="34">
        <f t="shared" si="273"/>
        <v>2.1939419904538937</v>
      </c>
      <c r="M246" s="25">
        <f t="shared" si="274"/>
        <v>1.2214492160829136</v>
      </c>
      <c r="N246" s="26">
        <f t="shared" si="275"/>
        <v>5.8625034955696653E-2</v>
      </c>
      <c r="O246" s="120">
        <f t="shared" si="276"/>
        <v>0.97249277437098014</v>
      </c>
      <c r="Q246" s="14">
        <v>2056</v>
      </c>
      <c r="R246" s="107">
        <v>4</v>
      </c>
      <c r="S246" s="24">
        <f t="shared" si="216"/>
        <v>1.2781583451762271</v>
      </c>
      <c r="T246" s="34">
        <f t="shared" si="217"/>
        <v>2.1202795840604622</v>
      </c>
      <c r="U246" s="25">
        <f t="shared" si="218"/>
        <v>1.1081224370160958</v>
      </c>
      <c r="V246" s="26">
        <f t="shared" si="219"/>
        <v>6.4839423947249078E-2</v>
      </c>
      <c r="W246" s="120">
        <f t="shared" si="209"/>
        <v>1.0121571470443664</v>
      </c>
      <c r="Y246" s="14">
        <v>2056</v>
      </c>
      <c r="Z246" s="107">
        <v>4</v>
      </c>
      <c r="AA246" s="24">
        <f t="shared" si="221"/>
        <v>1.2886089912941219</v>
      </c>
      <c r="AB246" s="34">
        <f t="shared" si="222"/>
        <v>2.1315778287546205</v>
      </c>
      <c r="AC246" s="25">
        <f t="shared" si="223"/>
        <v>1.1255043519301853</v>
      </c>
      <c r="AD246" s="26">
        <f t="shared" si="224"/>
        <v>0.12593968833339347</v>
      </c>
      <c r="AE246" s="120">
        <f t="shared" si="210"/>
        <v>1.0060734768244353</v>
      </c>
      <c r="AG246" s="14">
        <v>2056</v>
      </c>
      <c r="AH246" s="107">
        <v>4</v>
      </c>
      <c r="AI246" s="24">
        <f t="shared" si="226"/>
        <v>1.2576393530327656</v>
      </c>
      <c r="AJ246" s="34">
        <f t="shared" si="227"/>
        <v>2.1895075109888711</v>
      </c>
      <c r="AK246" s="25">
        <f t="shared" si="228"/>
        <v>1.2146269399828789</v>
      </c>
      <c r="AL246" s="26">
        <f t="shared" si="229"/>
        <v>2.9336634198219434E-2</v>
      </c>
      <c r="AM246" s="120">
        <f t="shared" si="211"/>
        <v>0.97488057100599224</v>
      </c>
      <c r="AP246" s="14">
        <v>2072</v>
      </c>
      <c r="AQ246" s="107">
        <v>4.5</v>
      </c>
      <c r="AR246" s="24">
        <f t="shared" si="237"/>
        <v>1.547029707887448</v>
      </c>
      <c r="AS246" s="34">
        <f t="shared" si="238"/>
        <v>2.5138221427377756</v>
      </c>
      <c r="AT246" s="25">
        <f t="shared" si="239"/>
        <v>1.4443417580581162</v>
      </c>
      <c r="AU246" s="26">
        <f t="shared" si="240"/>
        <v>8.1547227196794803E-2</v>
      </c>
      <c r="AV246" s="120">
        <f t="shared" si="230"/>
        <v>1.0694803846796594</v>
      </c>
      <c r="AX246" s="14"/>
      <c r="AZ246" s="14">
        <v>2072</v>
      </c>
      <c r="BA246" s="107">
        <v>4.5</v>
      </c>
      <c r="BB246" s="107">
        <f t="shared" si="206"/>
        <v>5.3986741527386624</v>
      </c>
      <c r="BC246" s="24">
        <f t="shared" si="257"/>
        <v>2.4532568686892802</v>
      </c>
      <c r="BD246" s="34">
        <f t="shared" si="258"/>
        <v>3.4343316850740351</v>
      </c>
      <c r="BE246" s="25">
        <f t="shared" si="259"/>
        <v>2.3766088178700047</v>
      </c>
      <c r="BF246" s="26">
        <f t="shared" si="260"/>
        <v>7.3993460959668494E-2</v>
      </c>
      <c r="BG246" s="16">
        <f t="shared" si="231"/>
        <v>1.0577228672040304</v>
      </c>
      <c r="BH246" s="67">
        <v>0.46</v>
      </c>
      <c r="BP246" s="107">
        <f t="shared" si="207"/>
        <v>6.2712870498973414</v>
      </c>
      <c r="BQ246" s="24">
        <f t="shared" si="267"/>
        <v>2.7481993266448845</v>
      </c>
      <c r="BR246" s="34">
        <f t="shared" si="261"/>
        <v>3.9253369999616163</v>
      </c>
      <c r="BS246" s="25">
        <f t="shared" si="262"/>
        <v>2.6621331269193025</v>
      </c>
      <c r="BT246" s="26">
        <f t="shared" si="263"/>
        <v>7.6583317357825836E-2</v>
      </c>
      <c r="BU246" s="67">
        <v>0.46</v>
      </c>
      <c r="CC246" s="107">
        <f t="shared" si="208"/>
        <v>6.5789452926775294</v>
      </c>
      <c r="CD246" s="24">
        <f t="shared" si="242"/>
        <v>2.8142293680681143</v>
      </c>
      <c r="CE246" s="34">
        <f t="shared" si="264"/>
        <v>4.0745456517014889</v>
      </c>
      <c r="CF246" s="25">
        <f t="shared" si="265"/>
        <v>2.7260227680990061</v>
      </c>
      <c r="CG246" s="26">
        <f t="shared" si="266"/>
        <v>7.6172321822068401E-2</v>
      </c>
      <c r="CH246" s="67">
        <v>0.46</v>
      </c>
      <c r="CY246" s="67"/>
      <c r="DA246" s="14">
        <v>2072</v>
      </c>
      <c r="DB246" s="107">
        <f t="shared" si="277"/>
        <v>6.5</v>
      </c>
      <c r="DC246" s="24">
        <f t="shared" si="244"/>
        <v>1.2163085675708467</v>
      </c>
      <c r="DD246" s="34">
        <f t="shared" si="245"/>
        <v>2.3136429626510031</v>
      </c>
      <c r="DE246" s="25">
        <f t="shared" si="246"/>
        <v>1.1363737886938514</v>
      </c>
      <c r="DF246" s="26">
        <f t="shared" si="247"/>
        <v>7.5541630098535761E-2</v>
      </c>
      <c r="DG246" s="120">
        <f t="shared" si="232"/>
        <v>1.1772691739571517</v>
      </c>
      <c r="DK246" s="14">
        <v>2072</v>
      </c>
      <c r="DL246" s="107">
        <f t="shared" si="278"/>
        <v>7.2354782472929458</v>
      </c>
      <c r="DM246" s="24">
        <f t="shared" si="248"/>
        <v>1.8871939041762145</v>
      </c>
      <c r="DN246" s="34">
        <f t="shared" si="249"/>
        <v>3.3990001225338586</v>
      </c>
      <c r="DO246" s="25">
        <f t="shared" si="250"/>
        <v>1.8285888245866577</v>
      </c>
      <c r="DP246" s="26">
        <f t="shared" si="251"/>
        <v>6.800972552978371E-2</v>
      </c>
      <c r="DQ246" s="110">
        <f t="shared" si="233"/>
        <v>1.5704112979472009</v>
      </c>
      <c r="DR246" s="67">
        <v>0.46</v>
      </c>
      <c r="DT246" s="14">
        <v>2072</v>
      </c>
      <c r="DU246" s="107">
        <v>4.5</v>
      </c>
      <c r="DV246" s="24">
        <f t="shared" si="253"/>
        <v>1.5763928506798921</v>
      </c>
      <c r="DW246" s="34">
        <f t="shared" si="254"/>
        <v>2.5351314140624144</v>
      </c>
      <c r="DX246" s="25">
        <f t="shared" si="255"/>
        <v>1.4771252524037146</v>
      </c>
      <c r="DY246" s="26">
        <f t="shared" si="256"/>
        <v>0.16120393912077302</v>
      </c>
      <c r="DZ246" s="110">
        <f t="shared" si="234"/>
        <v>1.0580061616586998</v>
      </c>
      <c r="EC246" s="14">
        <v>2072</v>
      </c>
      <c r="ED246" s="107">
        <v>4.5</v>
      </c>
      <c r="EE246" s="24">
        <f>EG245+((ED246-EG245)*EI$130)</f>
        <v>2.0956814632738134</v>
      </c>
      <c r="EF246" s="34">
        <f>EG246+(ED246-EG246)*EI$133</f>
        <v>2.8961071643948322</v>
      </c>
      <c r="EG246" s="25">
        <f>EE246-((EH246-EH245)*EI$132/EI$131)</f>
        <v>2.0324725606074341</v>
      </c>
      <c r="EH246" s="26">
        <f>EH245+(EE246-EH245)*EJ246*EI$129*EI$131/EI$132</f>
        <v>0.13453114906936012</v>
      </c>
      <c r="EI246" s="110">
        <f t="shared" si="235"/>
        <v>0.86363460378739809</v>
      </c>
      <c r="EJ246" s="67">
        <v>0.46</v>
      </c>
      <c r="EK246" s="14"/>
      <c r="EL246" s="23"/>
      <c r="EM246" s="24"/>
      <c r="EN246" s="34"/>
      <c r="EO246" s="25"/>
      <c r="EP246" s="26"/>
      <c r="EQ246" s="16"/>
      <c r="ES246" s="14"/>
      <c r="ET246" s="23"/>
    </row>
    <row r="247" spans="1:150" x14ac:dyDescent="0.35">
      <c r="A247" s="6">
        <v>2057</v>
      </c>
      <c r="B247" s="107">
        <v>4</v>
      </c>
      <c r="C247" s="24">
        <f t="shared" si="268"/>
        <v>1.2395067152964347</v>
      </c>
      <c r="D247" s="34">
        <f t="shared" si="269"/>
        <v>2.1520131772223863</v>
      </c>
      <c r="E247" s="25">
        <f t="shared" si="270"/>
        <v>1.156943349572902</v>
      </c>
      <c r="F247" s="26">
        <f t="shared" si="213"/>
        <v>6.1226632620842339E-2</v>
      </c>
      <c r="G247" s="120">
        <f t="shared" si="271"/>
        <v>0.99506982764948426</v>
      </c>
      <c r="I247" s="6">
        <v>2057</v>
      </c>
      <c r="J247" s="107">
        <v>4</v>
      </c>
      <c r="K247" s="24">
        <f t="shared" si="272"/>
        <v>1.274316701848504</v>
      </c>
      <c r="L247" s="34">
        <f t="shared" si="273"/>
        <v>2.200648870779716</v>
      </c>
      <c r="M247" s="25">
        <f t="shared" si="274"/>
        <v>1.2317674935072558</v>
      </c>
      <c r="N247" s="26">
        <f t="shared" si="275"/>
        <v>5.987648225985101E-2</v>
      </c>
      <c r="O247" s="120">
        <f t="shared" si="276"/>
        <v>0.96888137727246026</v>
      </c>
      <c r="Q247" s="6">
        <v>2057</v>
      </c>
      <c r="R247" s="107">
        <v>4</v>
      </c>
      <c r="S247" s="24">
        <f t="shared" si="216"/>
        <v>1.2822713038589866</v>
      </c>
      <c r="T247" s="34">
        <f t="shared" si="217"/>
        <v>2.1226900464363729</v>
      </c>
      <c r="U247" s="25">
        <f t="shared" si="218"/>
        <v>1.1118308406713431</v>
      </c>
      <c r="V247" s="26">
        <f t="shared" si="219"/>
        <v>6.6065614329893996E-2</v>
      </c>
      <c r="W247" s="120">
        <f t="shared" si="209"/>
        <v>1.0108592057650299</v>
      </c>
      <c r="Y247" s="6">
        <v>2057</v>
      </c>
      <c r="Z247" s="107">
        <v>4</v>
      </c>
      <c r="AA247" s="24">
        <f t="shared" si="221"/>
        <v>1.2934611326469045</v>
      </c>
      <c r="AB247" s="34">
        <f t="shared" si="222"/>
        <v>2.134505284787958</v>
      </c>
      <c r="AC247" s="25">
        <f t="shared" si="223"/>
        <v>1.1300081304430123</v>
      </c>
      <c r="AD247" s="26">
        <f t="shared" si="224"/>
        <v>0.12830857242330496</v>
      </c>
      <c r="AE247" s="120">
        <f t="shared" si="210"/>
        <v>1.0044971543449457</v>
      </c>
      <c r="AG247" s="6">
        <v>2057</v>
      </c>
      <c r="AH247" s="107">
        <v>4</v>
      </c>
      <c r="AI247" s="24">
        <f t="shared" si="226"/>
        <v>1.2680058293050469</v>
      </c>
      <c r="AJ247" s="34">
        <f t="shared" si="227"/>
        <v>2.1960240648595999</v>
      </c>
      <c r="AK247" s="25">
        <f t="shared" si="228"/>
        <v>1.2246524074763079</v>
      </c>
      <c r="AL247" s="26">
        <f t="shared" si="229"/>
        <v>2.9964944659505506E-2</v>
      </c>
      <c r="AM247" s="120">
        <f t="shared" si="211"/>
        <v>0.97137165738329201</v>
      </c>
      <c r="AP247" s="6">
        <v>2073</v>
      </c>
      <c r="AQ247" s="107">
        <v>4.5</v>
      </c>
      <c r="AR247" s="24">
        <f t="shared" si="237"/>
        <v>1.5495786279105945</v>
      </c>
      <c r="AS247" s="34">
        <f t="shared" si="238"/>
        <v>2.5154306794094081</v>
      </c>
      <c r="AT247" s="25">
        <f t="shared" si="239"/>
        <v>1.4468164298606283</v>
      </c>
      <c r="AU247" s="26">
        <f t="shared" si="240"/>
        <v>8.3036534414910254E-2</v>
      </c>
      <c r="AV247" s="120">
        <f t="shared" si="230"/>
        <v>1.0686142495487798</v>
      </c>
      <c r="AX247" s="6"/>
      <c r="AZ247" s="6">
        <v>2073</v>
      </c>
      <c r="BA247" s="107">
        <v>4.5</v>
      </c>
      <c r="BB247" s="107">
        <f t="shared" si="206"/>
        <v>5.4063863939005374</v>
      </c>
      <c r="BC247" s="24">
        <f t="shared" si="257"/>
        <v>2.4809543575884963</v>
      </c>
      <c r="BD247" s="34">
        <f t="shared" si="258"/>
        <v>3.4555730459392358</v>
      </c>
      <c r="BE247" s="25">
        <f t="shared" si="259"/>
        <v>2.4051350893446886</v>
      </c>
      <c r="BF247" s="26">
        <f t="shared" si="260"/>
        <v>7.5092290934216432E-2</v>
      </c>
      <c r="BG247" s="16">
        <f t="shared" si="231"/>
        <v>1.0504379565945472</v>
      </c>
      <c r="BH247" s="67">
        <v>0.45</v>
      </c>
      <c r="BP247" s="107">
        <f t="shared" si="207"/>
        <v>6.3004127305545357</v>
      </c>
      <c r="BQ247" s="24">
        <f t="shared" si="267"/>
        <v>2.7874354764685001</v>
      </c>
      <c r="BR247" s="34">
        <f t="shared" si="261"/>
        <v>3.9614728174408214</v>
      </c>
      <c r="BS247" s="25">
        <f t="shared" si="262"/>
        <v>2.7020436334565137</v>
      </c>
      <c r="BT247" s="26">
        <f t="shared" si="263"/>
        <v>7.7820880300028539E-2</v>
      </c>
      <c r="BU247" s="67">
        <v>0.45</v>
      </c>
      <c r="CC247" s="107">
        <f t="shared" si="208"/>
        <v>6.6273239065039569</v>
      </c>
      <c r="CD247" s="24">
        <f t="shared" si="242"/>
        <v>2.8603835793056724</v>
      </c>
      <c r="CE247" s="34">
        <f t="shared" si="264"/>
        <v>4.1218059683280952</v>
      </c>
      <c r="CF247" s="25">
        <f t="shared" si="265"/>
        <v>2.7726809246949395</v>
      </c>
      <c r="CG247" s="26">
        <f t="shared" si="266"/>
        <v>7.7443374787441344E-2</v>
      </c>
      <c r="CH247" s="67">
        <v>0.45</v>
      </c>
      <c r="CY247" s="67"/>
      <c r="DA247" s="6">
        <v>2073</v>
      </c>
      <c r="DB247" s="107">
        <f t="shared" si="277"/>
        <v>6.5</v>
      </c>
      <c r="DC247" s="24">
        <f t="shared" si="244"/>
        <v>1.2185713603821182</v>
      </c>
      <c r="DD247" s="34">
        <f t="shared" si="245"/>
        <v>2.3150635315204733</v>
      </c>
      <c r="DE247" s="25">
        <f t="shared" si="246"/>
        <v>1.1385592792622672</v>
      </c>
      <c r="DF247" s="26">
        <f t="shared" si="247"/>
        <v>7.6701225477084328E-2</v>
      </c>
      <c r="DG247" s="120">
        <f t="shared" si="232"/>
        <v>1.1765042522582061</v>
      </c>
      <c r="DK247" s="6">
        <v>2073</v>
      </c>
      <c r="DL247" s="107">
        <f t="shared" si="278"/>
        <v>7.2436386373815305</v>
      </c>
      <c r="DM247" s="24">
        <f t="shared" si="248"/>
        <v>1.9115744629677391</v>
      </c>
      <c r="DN247" s="34">
        <f t="shared" si="249"/>
        <v>3.425049936013524</v>
      </c>
      <c r="DO247" s="25">
        <f t="shared" si="250"/>
        <v>1.8535021737384438</v>
      </c>
      <c r="DP247" s="26">
        <f t="shared" si="251"/>
        <v>6.8851352909918423E-2</v>
      </c>
      <c r="DQ247" s="110">
        <f t="shared" si="233"/>
        <v>1.5715477622750802</v>
      </c>
      <c r="DR247" s="67">
        <v>0.45</v>
      </c>
      <c r="DT247" s="6">
        <v>2073</v>
      </c>
      <c r="DU247" s="107">
        <v>4.5</v>
      </c>
      <c r="DV247" s="24">
        <f t="shared" si="253"/>
        <v>1.5798727650745124</v>
      </c>
      <c r="DW247" s="34">
        <f t="shared" si="254"/>
        <v>2.5373678657175374</v>
      </c>
      <c r="DX247" s="25">
        <f t="shared" si="255"/>
        <v>1.4805659472577501</v>
      </c>
      <c r="DY247" s="26">
        <f t="shared" si="256"/>
        <v>0.16412472788008955</v>
      </c>
      <c r="DZ247" s="110">
        <f t="shared" si="234"/>
        <v>1.0568019184597872</v>
      </c>
      <c r="EC247" s="6">
        <v>2073</v>
      </c>
      <c r="ED247" s="107">
        <v>4.5</v>
      </c>
      <c r="EE247" s="24">
        <f>EG246+((ED247-EG246)*EI$130)</f>
        <v>2.1163438182723873</v>
      </c>
      <c r="EF247" s="34">
        <f>EG247+(ED247-EG247)*EI$133</f>
        <v>2.9100458674751195</v>
      </c>
      <c r="EG247" s="25">
        <f>EE247-((EH247-EH246)*EI$132/EI$131)</f>
        <v>2.0539167191924919</v>
      </c>
      <c r="EH247" s="26">
        <f>EH246+(EE247-EH246)*EJ247*EI$129*EI$131/EI$132</f>
        <v>0.13636724021876881</v>
      </c>
      <c r="EI247" s="110">
        <f t="shared" si="235"/>
        <v>0.85612914828262765</v>
      </c>
      <c r="EJ247" s="67">
        <v>0.45</v>
      </c>
      <c r="EK247" s="6"/>
      <c r="EL247" s="23"/>
      <c r="EM247" s="24"/>
      <c r="EN247" s="34"/>
      <c r="EO247" s="25"/>
      <c r="EP247" s="26"/>
      <c r="EQ247" s="16"/>
      <c r="ES247" s="6"/>
      <c r="ET247" s="23"/>
    </row>
    <row r="248" spans="1:150" x14ac:dyDescent="0.35">
      <c r="A248" s="14">
        <v>2058</v>
      </c>
      <c r="B248" s="107">
        <v>4</v>
      </c>
      <c r="C248" s="24">
        <f t="shared" si="268"/>
        <v>1.2461442519800523</v>
      </c>
      <c r="D248" s="34">
        <f t="shared" si="269"/>
        <v>2.15608001210619</v>
      </c>
      <c r="E248" s="25">
        <f t="shared" si="270"/>
        <v>1.1632000186249076</v>
      </c>
      <c r="F248" s="26">
        <f t="shared" si="213"/>
        <v>6.2428722959322697E-2</v>
      </c>
      <c r="G248" s="120">
        <f t="shared" si="271"/>
        <v>0.99287999348128242</v>
      </c>
      <c r="I248" s="14">
        <v>2058</v>
      </c>
      <c r="J248" s="107">
        <v>4</v>
      </c>
      <c r="K248" s="24">
        <f t="shared" si="272"/>
        <v>1.2844386534082932</v>
      </c>
      <c r="L248" s="34">
        <f t="shared" si="273"/>
        <v>2.2070263353217636</v>
      </c>
      <c r="M248" s="25">
        <f t="shared" si="274"/>
        <v>1.2415789774180979</v>
      </c>
      <c r="N248" s="26">
        <f t="shared" si="275"/>
        <v>6.1137060965444995E-2</v>
      </c>
      <c r="O248" s="120">
        <f t="shared" si="276"/>
        <v>0.96544735790366576</v>
      </c>
      <c r="Q248" s="14">
        <v>2058</v>
      </c>
      <c r="R248" s="107">
        <v>4</v>
      </c>
      <c r="S248" s="24">
        <f t="shared" si="216"/>
        <v>1.2857563874461149</v>
      </c>
      <c r="T248" s="34">
        <f t="shared" si="217"/>
        <v>2.1247497914863982</v>
      </c>
      <c r="U248" s="25">
        <f t="shared" si="218"/>
        <v>1.1149996792098436</v>
      </c>
      <c r="V248" s="26">
        <f t="shared" si="219"/>
        <v>6.7294079856773645E-2</v>
      </c>
      <c r="W248" s="120">
        <f t="shared" si="209"/>
        <v>1.0097501122765546</v>
      </c>
      <c r="Y248" s="14">
        <v>2058</v>
      </c>
      <c r="Z248" s="107">
        <v>4</v>
      </c>
      <c r="AA248" s="24">
        <f t="shared" si="221"/>
        <v>1.2977017553812271</v>
      </c>
      <c r="AB248" s="34">
        <f t="shared" si="222"/>
        <v>2.1370913613486273</v>
      </c>
      <c r="AC248" s="25">
        <f t="shared" si="223"/>
        <v>1.1339867097671186</v>
      </c>
      <c r="AD248" s="26">
        <f t="shared" si="224"/>
        <v>0.13068125424379928</v>
      </c>
      <c r="AE248" s="120">
        <f t="shared" si="210"/>
        <v>1.0031046515815087</v>
      </c>
      <c r="AG248" s="14">
        <v>2058</v>
      </c>
      <c r="AH248" s="107">
        <v>4</v>
      </c>
      <c r="AI248" s="24">
        <f t="shared" si="226"/>
        <v>1.2778391687394319</v>
      </c>
      <c r="AJ248" s="34">
        <f t="shared" si="227"/>
        <v>2.2022063210828122</v>
      </c>
      <c r="AK248" s="25">
        <f t="shared" si="228"/>
        <v>1.2341635708966343</v>
      </c>
      <c r="AL248" s="26">
        <f t="shared" si="229"/>
        <v>3.059792433838663E-2</v>
      </c>
      <c r="AM248" s="120">
        <f t="shared" si="211"/>
        <v>0.96804275018617791</v>
      </c>
      <c r="AP248" s="14">
        <v>2074</v>
      </c>
      <c r="AQ248" s="107">
        <v>4.5</v>
      </c>
      <c r="AR248" s="24">
        <f t="shared" si="237"/>
        <v>1.5519680720162283</v>
      </c>
      <c r="AS248" s="34">
        <f t="shared" si="238"/>
        <v>2.5169428618496883</v>
      </c>
      <c r="AT248" s="25">
        <f t="shared" si="239"/>
        <v>1.449142864384136</v>
      </c>
      <c r="AU248" s="26">
        <f t="shared" si="240"/>
        <v>8.452675481537536E-2</v>
      </c>
      <c r="AV248" s="120">
        <f t="shared" si="230"/>
        <v>1.0677999974655523</v>
      </c>
      <c r="AX248" s="14"/>
      <c r="AZ248" s="14">
        <v>2074</v>
      </c>
      <c r="BA248" s="107">
        <v>4.5</v>
      </c>
      <c r="BB248" s="107">
        <f t="shared" si="206"/>
        <v>5.4140646410788547</v>
      </c>
      <c r="BC248" s="24">
        <f t="shared" si="257"/>
        <v>2.5087626231064131</v>
      </c>
      <c r="BD248" s="34">
        <f t="shared" si="258"/>
        <v>3.4768962493466802</v>
      </c>
      <c r="BE248" s="25">
        <f t="shared" si="259"/>
        <v>2.4338055768755096</v>
      </c>
      <c r="BF248" s="26">
        <f t="shared" si="260"/>
        <v>7.6178624937562861E-2</v>
      </c>
      <c r="BG248" s="16">
        <f t="shared" si="231"/>
        <v>1.0430906724711706</v>
      </c>
      <c r="BH248" s="67">
        <v>0.44</v>
      </c>
      <c r="BP248" s="107">
        <f t="shared" si="207"/>
        <v>6.3296504627362919</v>
      </c>
      <c r="BQ248" s="24">
        <f t="shared" si="267"/>
        <v>2.8269784126569091</v>
      </c>
      <c r="BR248" s="34">
        <f t="shared" si="261"/>
        <v>3.9978754963869081</v>
      </c>
      <c r="BS248" s="25">
        <f t="shared" si="262"/>
        <v>2.742304360660317</v>
      </c>
      <c r="BT248" s="26">
        <f t="shared" si="263"/>
        <v>7.9048040473892189E-2</v>
      </c>
      <c r="BU248" s="67">
        <v>0.44</v>
      </c>
      <c r="CC248" s="107">
        <f t="shared" si="208"/>
        <v>6.6763149709296865</v>
      </c>
      <c r="CD248" s="24">
        <f t="shared" si="242"/>
        <v>2.9071220812472642</v>
      </c>
      <c r="CE248" s="34">
        <f t="shared" si="264"/>
        <v>4.1696894249327858</v>
      </c>
      <c r="CF248" s="25">
        <f t="shared" si="265"/>
        <v>2.8199679770883015</v>
      </c>
      <c r="CG248" s="26">
        <f t="shared" si="266"/>
        <v>7.8706477746266892E-2</v>
      </c>
      <c r="CH248" s="67">
        <v>0.44</v>
      </c>
      <c r="CY248" s="67"/>
      <c r="DA248" s="14">
        <v>2074</v>
      </c>
      <c r="DB248" s="107">
        <f t="shared" si="277"/>
        <v>6.5</v>
      </c>
      <c r="DC248" s="24">
        <f t="shared" si="244"/>
        <v>1.2207233583075729</v>
      </c>
      <c r="DD248" s="34">
        <f t="shared" si="245"/>
        <v>2.3164171758561354</v>
      </c>
      <c r="DE248" s="25">
        <f t="shared" si="246"/>
        <v>1.140641809009439</v>
      </c>
      <c r="DF248" s="26">
        <f t="shared" si="247"/>
        <v>7.7861827640825401E-2</v>
      </c>
      <c r="DG248" s="120">
        <f t="shared" si="232"/>
        <v>1.1757753668466964</v>
      </c>
      <c r="DK248" s="14">
        <v>2074</v>
      </c>
      <c r="DL248" s="107">
        <f t="shared" si="278"/>
        <v>7.2518018117103971</v>
      </c>
      <c r="DM248" s="24">
        <f t="shared" si="248"/>
        <v>1.936231115690364</v>
      </c>
      <c r="DN248" s="34">
        <f t="shared" si="249"/>
        <v>3.4512959164465107</v>
      </c>
      <c r="DO248" s="25">
        <f t="shared" si="250"/>
        <v>1.8787158189967261</v>
      </c>
      <c r="DP248" s="26">
        <f t="shared" si="251"/>
        <v>6.9684907934463899E-2</v>
      </c>
      <c r="DQ248" s="110">
        <f t="shared" si="233"/>
        <v>1.5725800974497846</v>
      </c>
      <c r="DR248" s="67">
        <v>0.44</v>
      </c>
      <c r="DT248" s="14">
        <v>2074</v>
      </c>
      <c r="DU248" s="107">
        <v>4.5</v>
      </c>
      <c r="DV248" s="24">
        <f t="shared" si="253"/>
        <v>1.5831965107104593</v>
      </c>
      <c r="DW248" s="34">
        <f t="shared" si="254"/>
        <v>2.5395099658430165</v>
      </c>
      <c r="DX248" s="25">
        <f t="shared" si="255"/>
        <v>1.4838614859123334</v>
      </c>
      <c r="DY248" s="26">
        <f t="shared" si="256"/>
        <v>0.16704634625650502</v>
      </c>
      <c r="DZ248" s="110">
        <f t="shared" si="234"/>
        <v>1.0556484799306831</v>
      </c>
      <c r="EC248" s="14">
        <v>2074</v>
      </c>
      <c r="ED248" s="107">
        <v>4.5</v>
      </c>
      <c r="EE248" s="24">
        <f>EG247+((ED248-EG247)*EI$130)</f>
        <v>2.1370590899071389</v>
      </c>
      <c r="EF248" s="34">
        <f>EG248+(ED248-EG248)*EI$133</f>
        <v>2.9240345576088793</v>
      </c>
      <c r="EG248" s="25">
        <f>EE248-((EH248-EH247)*EI$132/EI$131)</f>
        <v>2.0754377809367375</v>
      </c>
      <c r="EH248" s="26">
        <f>EH247+(EE248-EH247)*EJ248*EI$129*EI$131/EI$132</f>
        <v>0.13817963165907474</v>
      </c>
      <c r="EI248" s="110">
        <f t="shared" si="235"/>
        <v>0.84859677667214184</v>
      </c>
      <c r="EJ248" s="67">
        <v>0.44</v>
      </c>
      <c r="EK248" s="14"/>
      <c r="EL248" s="23"/>
      <c r="EM248" s="24"/>
      <c r="EN248" s="34"/>
      <c r="EO248" s="25"/>
      <c r="EP248" s="26"/>
      <c r="EQ248" s="16"/>
      <c r="ES248" s="14"/>
      <c r="ET248" s="23"/>
    </row>
    <row r="249" spans="1:150" x14ac:dyDescent="0.35">
      <c r="A249" s="6">
        <v>2059</v>
      </c>
      <c r="B249" s="107">
        <v>4</v>
      </c>
      <c r="C249" s="24">
        <f t="shared" si="268"/>
        <v>1.2522046180405511</v>
      </c>
      <c r="D249" s="34">
        <f t="shared" si="269"/>
        <v>2.1597981985001624</v>
      </c>
      <c r="E249" s="25">
        <f t="shared" si="270"/>
        <v>1.1689203053848651</v>
      </c>
      <c r="F249" s="26">
        <f t="shared" si="213"/>
        <v>6.3635741983318145E-2</v>
      </c>
      <c r="G249" s="120">
        <f t="shared" si="271"/>
        <v>0.99087789311529728</v>
      </c>
      <c r="I249" s="6">
        <v>2059</v>
      </c>
      <c r="J249" s="107">
        <v>4</v>
      </c>
      <c r="K249" s="24">
        <f t="shared" si="272"/>
        <v>1.2940634542147638</v>
      </c>
      <c r="L249" s="34">
        <f t="shared" si="273"/>
        <v>2.2130921697931742</v>
      </c>
      <c r="M249" s="25">
        <f t="shared" si="274"/>
        <v>1.2509110304510376</v>
      </c>
      <c r="N249" s="26">
        <f t="shared" si="275"/>
        <v>6.2406249899672236E-2</v>
      </c>
      <c r="O249" s="120">
        <f t="shared" si="276"/>
        <v>0.96218113934213667</v>
      </c>
      <c r="Q249" s="6">
        <v>2059</v>
      </c>
      <c r="R249" s="107">
        <v>4</v>
      </c>
      <c r="S249" s="24">
        <f t="shared" si="216"/>
        <v>1.2887343985278268</v>
      </c>
      <c r="T249" s="34">
        <f t="shared" si="217"/>
        <v>2.1265262900440218</v>
      </c>
      <c r="U249" s="25">
        <f t="shared" si="218"/>
        <v>1.1177327539138802</v>
      </c>
      <c r="V249" s="26">
        <f t="shared" si="219"/>
        <v>6.8524307515866786E-2</v>
      </c>
      <c r="W249" s="120">
        <f t="shared" si="209"/>
        <v>1.0087935361301417</v>
      </c>
      <c r="Y249" s="6">
        <v>2059</v>
      </c>
      <c r="Z249" s="107">
        <v>4</v>
      </c>
      <c r="AA249" s="24">
        <f t="shared" si="221"/>
        <v>1.3014478663154259</v>
      </c>
      <c r="AB249" s="34">
        <f t="shared" si="222"/>
        <v>2.1394013514065082</v>
      </c>
      <c r="AC249" s="25">
        <f t="shared" si="223"/>
        <v>1.1375405406253973</v>
      </c>
      <c r="AD249" s="26">
        <f t="shared" si="224"/>
        <v>0.13305672273206057</v>
      </c>
      <c r="AE249" s="120">
        <f t="shared" si="210"/>
        <v>1.0018608107811109</v>
      </c>
      <c r="AG249" s="6">
        <v>2059</v>
      </c>
      <c r="AH249" s="107">
        <v>4</v>
      </c>
      <c r="AI249" s="24">
        <f t="shared" si="226"/>
        <v>1.2871680602239712</v>
      </c>
      <c r="AJ249" s="34">
        <f t="shared" si="227"/>
        <v>2.2080722685541843</v>
      </c>
      <c r="AK249" s="25">
        <f t="shared" si="228"/>
        <v>1.2431881054679759</v>
      </c>
      <c r="AL249" s="26">
        <f t="shared" si="229"/>
        <v>3.1235314987024244E-2</v>
      </c>
      <c r="AM249" s="120">
        <f t="shared" si="211"/>
        <v>0.96488416308620839</v>
      </c>
      <c r="AP249" s="6">
        <v>2075</v>
      </c>
      <c r="AQ249" s="107">
        <v>4.5</v>
      </c>
      <c r="AR249" s="24">
        <f t="shared" si="237"/>
        <v>1.5542143841347462</v>
      </c>
      <c r="AS249" s="34">
        <f t="shared" si="238"/>
        <v>2.5183685625535537</v>
      </c>
      <c r="AT249" s="25">
        <f t="shared" si="239"/>
        <v>1.4513362500823901</v>
      </c>
      <c r="AU249" s="26">
        <f t="shared" si="240"/>
        <v>8.6017742265409508E-2</v>
      </c>
      <c r="AV249" s="120">
        <f t="shared" si="230"/>
        <v>1.0670323124711636</v>
      </c>
      <c r="AX249" s="6"/>
      <c r="AZ249" s="6">
        <v>2075</v>
      </c>
      <c r="BA249" s="107">
        <v>4.5</v>
      </c>
      <c r="BB249" s="107">
        <f t="shared" si="206"/>
        <v>5.4217172597715191</v>
      </c>
      <c r="BC249" s="24">
        <f t="shared" si="257"/>
        <v>2.5367092552344483</v>
      </c>
      <c r="BD249" s="34">
        <f t="shared" si="258"/>
        <v>3.4983217750406648</v>
      </c>
      <c r="BE249" s="25">
        <f t="shared" si="259"/>
        <v>2.4626472832625126</v>
      </c>
      <c r="BF249" s="26">
        <f t="shared" si="260"/>
        <v>7.7251986850199614E-2</v>
      </c>
      <c r="BG249" s="16">
        <f t="shared" si="231"/>
        <v>1.0356744917781522</v>
      </c>
      <c r="BH249" s="67">
        <v>0.42999999999999899</v>
      </c>
      <c r="BP249" s="107">
        <f t="shared" si="207"/>
        <v>6.3590268860899481</v>
      </c>
      <c r="BQ249" s="24">
        <f t="shared" si="267"/>
        <v>2.8668642844361134</v>
      </c>
      <c r="BR249" s="34">
        <f t="shared" si="261"/>
        <v>4.0345775702018347</v>
      </c>
      <c r="BS249" s="25">
        <f t="shared" si="262"/>
        <v>2.7829510154928507</v>
      </c>
      <c r="BT249" s="26">
        <f t="shared" si="263"/>
        <v>8.0264174806403243E-2</v>
      </c>
      <c r="BU249" s="67">
        <v>0.42999999999999899</v>
      </c>
      <c r="CC249" s="107">
        <f t="shared" si="208"/>
        <v>6.7259663759427166</v>
      </c>
      <c r="CD249" s="24">
        <f t="shared" si="242"/>
        <v>2.9544905619448474</v>
      </c>
      <c r="CE249" s="34">
        <f t="shared" si="264"/>
        <v>4.218242381236756</v>
      </c>
      <c r="CF249" s="25">
        <f t="shared" si="265"/>
        <v>2.8679294610104704</v>
      </c>
      <c r="CG249" s="26">
        <f t="shared" si="266"/>
        <v>7.9960986455460764E-2</v>
      </c>
      <c r="CH249" s="67">
        <v>0.43</v>
      </c>
      <c r="CY249" s="67"/>
      <c r="DA249" s="6">
        <v>2075</v>
      </c>
      <c r="DB249" s="107">
        <f t="shared" si="277"/>
        <v>6.5</v>
      </c>
      <c r="DC249" s="24">
        <f t="shared" si="244"/>
        <v>1.2227739732863694</v>
      </c>
      <c r="DD249" s="34">
        <f t="shared" si="245"/>
        <v>2.3177095800092675</v>
      </c>
      <c r="DE249" s="25">
        <f t="shared" si="246"/>
        <v>1.1426301230911811</v>
      </c>
      <c r="DF249" s="26">
        <f t="shared" si="247"/>
        <v>7.9023332716117986E-2</v>
      </c>
      <c r="DG249" s="120">
        <f t="shared" si="232"/>
        <v>1.1750794569180865</v>
      </c>
      <c r="DK249" s="6">
        <v>2075</v>
      </c>
      <c r="DL249" s="107">
        <f t="shared" si="278"/>
        <v>7.2599741115772254</v>
      </c>
      <c r="DM249" s="24">
        <f t="shared" si="248"/>
        <v>1.9611836023305222</v>
      </c>
      <c r="DN249" s="34">
        <f t="shared" si="249"/>
        <v>3.4777531086110103</v>
      </c>
      <c r="DO249" s="25">
        <f t="shared" si="250"/>
        <v>1.9042494916292012</v>
      </c>
      <c r="DP249" s="26">
        <f t="shared" si="251"/>
        <v>7.0510039973613478E-2</v>
      </c>
      <c r="DQ249" s="110">
        <f t="shared" si="233"/>
        <v>1.5735036169818091</v>
      </c>
      <c r="DR249" s="67">
        <v>0.42999999999999899</v>
      </c>
      <c r="DT249" s="6">
        <v>2075</v>
      </c>
      <c r="DU249" s="107">
        <v>4.5</v>
      </c>
      <c r="DV249" s="24">
        <f t="shared" si="253"/>
        <v>1.5863800340061731</v>
      </c>
      <c r="DW249" s="34">
        <f t="shared" si="254"/>
        <v>2.5415673393114027</v>
      </c>
      <c r="DX249" s="25">
        <f t="shared" si="255"/>
        <v>1.4870266758636965</v>
      </c>
      <c r="DY249" s="26">
        <f t="shared" si="256"/>
        <v>0.16996850384893081</v>
      </c>
      <c r="DZ249" s="110">
        <f t="shared" si="234"/>
        <v>1.0545406634477061</v>
      </c>
      <c r="EC249" s="6">
        <v>2075</v>
      </c>
      <c r="ED249" s="107">
        <v>4.5</v>
      </c>
      <c r="EE249" s="24">
        <f>EG248+((ED249-EG248)*EI$130)</f>
        <v>2.1578486507626979</v>
      </c>
      <c r="EF249" s="34">
        <f>EG249+(ED249-EG249)*EI$133</f>
        <v>2.938086798636991</v>
      </c>
      <c r="EG249" s="25">
        <f>EE249-((EH249-EH248)*EI$132/EI$131)</f>
        <v>2.0970566132876787</v>
      </c>
      <c r="EH249" s="26">
        <f>EH248+(EE249-EH248)*EJ249*EI$129*EI$131/EI$132</f>
        <v>0.13996763276128119</v>
      </c>
      <c r="EI249" s="110">
        <f t="shared" si="235"/>
        <v>0.84103018534931229</v>
      </c>
      <c r="EJ249" s="67">
        <v>0.43</v>
      </c>
      <c r="EK249" s="6"/>
      <c r="EL249" s="23"/>
      <c r="EM249" s="24"/>
      <c r="EN249" s="34"/>
      <c r="EO249" s="25"/>
      <c r="EP249" s="26"/>
      <c r="EQ249" s="16"/>
      <c r="ES249" s="6"/>
      <c r="ET249" s="23"/>
    </row>
    <row r="250" spans="1:150" x14ac:dyDescent="0.35">
      <c r="A250" s="14">
        <v>2060</v>
      </c>
      <c r="B250" s="107">
        <v>4</v>
      </c>
      <c r="C250" s="24">
        <f t="shared" si="268"/>
        <v>1.2577454308034151</v>
      </c>
      <c r="D250" s="34">
        <f t="shared" si="269"/>
        <v>2.1632025391809053</v>
      </c>
      <c r="E250" s="25">
        <f t="shared" si="270"/>
        <v>1.1741577525860085</v>
      </c>
      <c r="F250" s="26">
        <f t="shared" si="213"/>
        <v>6.4847157609657369E-2</v>
      </c>
      <c r="G250" s="120">
        <f t="shared" si="271"/>
        <v>0.98904478659489681</v>
      </c>
      <c r="I250" s="14">
        <v>2060</v>
      </c>
      <c r="J250" s="107">
        <v>4</v>
      </c>
      <c r="K250" s="24">
        <f t="shared" si="272"/>
        <v>1.3032179462746456</v>
      </c>
      <c r="L250" s="34">
        <f t="shared" si="273"/>
        <v>2.2188631989859888</v>
      </c>
      <c r="M250" s="25">
        <f t="shared" si="274"/>
        <v>1.2597895369015213</v>
      </c>
      <c r="N250" s="26">
        <f t="shared" si="275"/>
        <v>6.3683556057705301E-2</v>
      </c>
      <c r="O250" s="120">
        <f t="shared" si="276"/>
        <v>0.95907366208446754</v>
      </c>
      <c r="Q250" s="14">
        <v>2060</v>
      </c>
      <c r="R250" s="107">
        <v>4</v>
      </c>
      <c r="S250" s="24">
        <f t="shared" si="216"/>
        <v>1.2913028874731862</v>
      </c>
      <c r="T250" s="34">
        <f t="shared" si="217"/>
        <v>2.128074026081455</v>
      </c>
      <c r="U250" s="25">
        <f t="shared" si="218"/>
        <v>1.120113886279162</v>
      </c>
      <c r="V250" s="26">
        <f t="shared" si="219"/>
        <v>6.9755883064025234E-2</v>
      </c>
      <c r="W250" s="120">
        <f t="shared" si="209"/>
        <v>1.007960139802293</v>
      </c>
      <c r="Y250" s="14">
        <v>2060</v>
      </c>
      <c r="Z250" s="107">
        <v>4</v>
      </c>
      <c r="AA250" s="24">
        <f t="shared" si="221"/>
        <v>1.3047940468366555</v>
      </c>
      <c r="AB250" s="34">
        <f t="shared" si="222"/>
        <v>2.1414880339503073</v>
      </c>
      <c r="AC250" s="25">
        <f t="shared" si="223"/>
        <v>1.1407508214620112</v>
      </c>
      <c r="AD250" s="26">
        <f t="shared" si="224"/>
        <v>0.13543416078096845</v>
      </c>
      <c r="AE250" s="120">
        <f t="shared" si="210"/>
        <v>1.0007372124882961</v>
      </c>
      <c r="AG250" s="14">
        <v>2060</v>
      </c>
      <c r="AH250" s="107">
        <v>4</v>
      </c>
      <c r="AI250" s="24">
        <f t="shared" si="226"/>
        <v>1.2960196486147877</v>
      </c>
      <c r="AJ250" s="34">
        <f t="shared" si="227"/>
        <v>2.2136389280095803</v>
      </c>
      <c r="AK250" s="25">
        <f t="shared" si="228"/>
        <v>1.2517521969378158</v>
      </c>
      <c r="AL250" s="26">
        <f t="shared" si="229"/>
        <v>3.1876872257704997E-2</v>
      </c>
      <c r="AM250" s="120">
        <f t="shared" si="211"/>
        <v>0.96188673107176448</v>
      </c>
      <c r="AP250" s="14">
        <v>2076</v>
      </c>
      <c r="AQ250" s="107">
        <v>4.5</v>
      </c>
      <c r="AR250" s="24">
        <f t="shared" si="237"/>
        <v>1.5563322296295525</v>
      </c>
      <c r="AS250" s="34">
        <f t="shared" si="238"/>
        <v>2.5197166400841402</v>
      </c>
      <c r="AT250" s="25">
        <f t="shared" si="239"/>
        <v>1.4534102155140622</v>
      </c>
      <c r="AU250" s="26">
        <f t="shared" si="240"/>
        <v>8.7509365658387628E-2</v>
      </c>
      <c r="AV250" s="120">
        <f t="shared" si="230"/>
        <v>1.066306424570078</v>
      </c>
      <c r="AX250" s="14"/>
      <c r="AZ250" s="14">
        <v>2076</v>
      </c>
      <c r="BA250" s="107">
        <v>4.5</v>
      </c>
      <c r="BB250" s="107">
        <f t="shared" si="206"/>
        <v>5.4293520017142853</v>
      </c>
      <c r="BC250" s="24">
        <f t="shared" si="257"/>
        <v>2.5648205937659916</v>
      </c>
      <c r="BD250" s="34">
        <f t="shared" si="258"/>
        <v>3.5198691504697335</v>
      </c>
      <c r="BE250" s="25">
        <f t="shared" si="259"/>
        <v>2.4916860767226674</v>
      </c>
      <c r="BF250" s="26">
        <f t="shared" si="260"/>
        <v>7.8311907387059385E-2</v>
      </c>
      <c r="BG250" s="16">
        <f t="shared" si="231"/>
        <v>1.0281830737470661</v>
      </c>
      <c r="BH250" s="67">
        <v>0.41999999999999899</v>
      </c>
      <c r="BP250" s="107">
        <f t="shared" si="207"/>
        <v>6.3885676426358309</v>
      </c>
      <c r="BQ250" s="24">
        <f t="shared" si="267"/>
        <v>2.9071284521316549</v>
      </c>
      <c r="BR250" s="34">
        <f t="shared" si="261"/>
        <v>4.0716107924684311</v>
      </c>
      <c r="BS250" s="25">
        <f t="shared" si="262"/>
        <v>2.8240186423782925</v>
      </c>
      <c r="BT250" s="26">
        <f t="shared" si="263"/>
        <v>8.1468664802828786E-2</v>
      </c>
      <c r="BU250" s="67">
        <v>0.41999999999999899</v>
      </c>
      <c r="CC250" s="107">
        <f t="shared" si="208"/>
        <v>6.7763259340609938</v>
      </c>
      <c r="CD250" s="24">
        <f t="shared" si="242"/>
        <v>3.0025346355423306</v>
      </c>
      <c r="CE250" s="34">
        <f t="shared" si="264"/>
        <v>4.2675112075898127</v>
      </c>
      <c r="CF250" s="25">
        <f t="shared" si="265"/>
        <v>2.9166109702591769</v>
      </c>
      <c r="CG250" s="26">
        <f t="shared" si="266"/>
        <v>8.1206256966810816E-2</v>
      </c>
      <c r="CH250" s="67">
        <v>0.41999999999999899</v>
      </c>
      <c r="CY250" s="67"/>
      <c r="DA250" s="14">
        <v>2076</v>
      </c>
      <c r="DB250" s="107">
        <f t="shared" si="277"/>
        <v>6.5</v>
      </c>
      <c r="DC250" s="24">
        <f t="shared" si="244"/>
        <v>1.2247318164548087</v>
      </c>
      <c r="DD250" s="34">
        <f t="shared" si="245"/>
        <v>2.318945944685515</v>
      </c>
      <c r="DE250" s="25">
        <f t="shared" si="246"/>
        <v>1.1445322225930998</v>
      </c>
      <c r="DF250" s="26">
        <f t="shared" si="247"/>
        <v>8.0185645670635505E-2</v>
      </c>
      <c r="DG250" s="120">
        <f t="shared" si="232"/>
        <v>1.1744137220924151</v>
      </c>
      <c r="DK250" s="14">
        <v>2076</v>
      </c>
      <c r="DL250" s="107">
        <f t="shared" si="278"/>
        <v>7.2681615389079992</v>
      </c>
      <c r="DM250" s="24">
        <f t="shared" si="248"/>
        <v>1.9864514437537488</v>
      </c>
      <c r="DN250" s="34">
        <f t="shared" si="249"/>
        <v>3.5044363368314988</v>
      </c>
      <c r="DO250" s="25">
        <f t="shared" si="250"/>
        <v>1.9301227664826126</v>
      </c>
      <c r="DP250" s="26">
        <f t="shared" si="251"/>
        <v>7.1326397615224149E-2</v>
      </c>
      <c r="DQ250" s="110">
        <f t="shared" si="233"/>
        <v>1.5743135703488862</v>
      </c>
      <c r="DR250" s="67">
        <v>0.41999999999999899</v>
      </c>
      <c r="DT250" s="14">
        <v>2076</v>
      </c>
      <c r="DU250" s="107">
        <v>4.5</v>
      </c>
      <c r="DV250" s="24">
        <f t="shared" si="253"/>
        <v>1.5894376391510894</v>
      </c>
      <c r="DW250" s="34">
        <f t="shared" si="254"/>
        <v>2.5435486197919603</v>
      </c>
      <c r="DX250" s="25">
        <f t="shared" si="255"/>
        <v>1.4900747996799386</v>
      </c>
      <c r="DY250" s="26">
        <f t="shared" si="256"/>
        <v>0.17289094030396465</v>
      </c>
      <c r="DZ250" s="110">
        <f t="shared" si="234"/>
        <v>1.0534738201120217</v>
      </c>
      <c r="EC250" s="14">
        <v>2076</v>
      </c>
      <c r="ED250" s="107">
        <v>4.5</v>
      </c>
      <c r="EE250" s="24">
        <f>EG249+((ED250-EG249)*EI$130)</f>
        <v>2.1787326590020304</v>
      </c>
      <c r="EF250" s="34">
        <f>EG250+(ED250-EG250)*EI$133</f>
        <v>2.952215428699859</v>
      </c>
      <c r="EG250" s="25">
        <f>EE250-((EH250-EH249)*EI$132/EI$131)</f>
        <v>2.1187929672305525</v>
      </c>
      <c r="EH250" s="26">
        <f>EH249+(EE250-EH249)*EJ250*EI$129*EI$131/EI$132</f>
        <v>0.141730564872207</v>
      </c>
      <c r="EI250" s="110">
        <f t="shared" si="235"/>
        <v>0.83342246146930643</v>
      </c>
      <c r="EJ250" s="67">
        <v>0.41999999999999899</v>
      </c>
      <c r="EK250" s="14"/>
      <c r="EL250" s="23"/>
      <c r="EM250" s="24"/>
      <c r="EN250" s="34"/>
      <c r="EO250" s="25"/>
      <c r="EP250" s="26"/>
      <c r="EQ250" s="16"/>
      <c r="ES250" s="14"/>
      <c r="ET250" s="23"/>
    </row>
    <row r="251" spans="1:150" x14ac:dyDescent="0.35">
      <c r="A251" s="6">
        <v>2061</v>
      </c>
      <c r="B251" s="107">
        <v>4</v>
      </c>
      <c r="C251" s="24">
        <f t="shared" si="268"/>
        <v>1.2628185530986225</v>
      </c>
      <c r="D251" s="34">
        <f t="shared" si="269"/>
        <v>2.1663243610193565</v>
      </c>
      <c r="E251" s="25">
        <f t="shared" si="270"/>
        <v>1.1789605554143949</v>
      </c>
      <c r="F251" s="26">
        <f t="shared" si="213"/>
        <v>6.6062490909428784E-2</v>
      </c>
      <c r="G251" s="120">
        <f t="shared" si="271"/>
        <v>0.98736380560496162</v>
      </c>
      <c r="I251" s="6">
        <v>2061</v>
      </c>
      <c r="J251" s="107">
        <v>4</v>
      </c>
      <c r="K251" s="24">
        <f t="shared" si="272"/>
        <v>1.311927521382896</v>
      </c>
      <c r="L251" s="34">
        <f t="shared" si="273"/>
        <v>2.2243553386877339</v>
      </c>
      <c r="M251" s="25">
        <f t="shared" si="274"/>
        <v>1.2682389825965141</v>
      </c>
      <c r="N251" s="26">
        <f t="shared" si="275"/>
        <v>6.4968513080834178E-2</v>
      </c>
      <c r="O251" s="120">
        <f t="shared" si="276"/>
        <v>0.95611635609121981</v>
      </c>
      <c r="Q251" s="6">
        <v>2061</v>
      </c>
      <c r="R251" s="107">
        <v>4</v>
      </c>
      <c r="S251" s="24">
        <f t="shared" si="216"/>
        <v>1.2935406280474309</v>
      </c>
      <c r="T251" s="34">
        <f t="shared" si="217"/>
        <v>2.1294369964373407</v>
      </c>
      <c r="U251" s="25">
        <f t="shared" si="218"/>
        <v>1.1222107637497549</v>
      </c>
      <c r="V251" s="26">
        <f t="shared" si="219"/>
        <v>7.0988472015807075E-2</v>
      </c>
      <c r="W251" s="120">
        <f t="shared" si="209"/>
        <v>1.0072262326875858</v>
      </c>
      <c r="Y251" s="6">
        <v>2061</v>
      </c>
      <c r="Z251" s="107">
        <v>4</v>
      </c>
      <c r="AA251" s="24">
        <f t="shared" si="221"/>
        <v>1.307816750963986</v>
      </c>
      <c r="AB251" s="34">
        <f t="shared" si="222"/>
        <v>2.1433940724199365</v>
      </c>
      <c r="AC251" s="25">
        <f t="shared" si="223"/>
        <v>1.1436831883383642</v>
      </c>
      <c r="AD251" s="26">
        <f t="shared" si="224"/>
        <v>0.13781290806539775</v>
      </c>
      <c r="AE251" s="120">
        <f t="shared" si="210"/>
        <v>0.99971088408157227</v>
      </c>
      <c r="AG251" s="6">
        <v>2061</v>
      </c>
      <c r="AH251" s="107">
        <v>4</v>
      </c>
      <c r="AI251" s="24">
        <f t="shared" si="226"/>
        <v>1.3044196178356995</v>
      </c>
      <c r="AJ251" s="34">
        <f t="shared" si="227"/>
        <v>2.2189224041313049</v>
      </c>
      <c r="AK251" s="25">
        <f t="shared" si="228"/>
        <v>1.2598806217404694</v>
      </c>
      <c r="AL251" s="26">
        <f t="shared" si="229"/>
        <v>3.2522364954737315E-2</v>
      </c>
      <c r="AM251" s="120">
        <f t="shared" si="211"/>
        <v>0.95904178239083548</v>
      </c>
      <c r="AP251" s="6">
        <v>2077</v>
      </c>
      <c r="AQ251" s="107">
        <v>4.5</v>
      </c>
      <c r="AR251" s="24">
        <f t="shared" si="237"/>
        <v>1.5583347676917578</v>
      </c>
      <c r="AS251" s="34">
        <f t="shared" si="238"/>
        <v>2.5209950432071242</v>
      </c>
      <c r="AT251" s="25">
        <f t="shared" si="239"/>
        <v>1.455376989549422</v>
      </c>
      <c r="AU251" s="26">
        <f t="shared" si="240"/>
        <v>8.9001507370595395E-2</v>
      </c>
      <c r="AV251" s="120">
        <f t="shared" si="230"/>
        <v>1.0656180536577022</v>
      </c>
      <c r="AX251" s="6"/>
      <c r="AZ251" s="6">
        <v>2077</v>
      </c>
      <c r="BA251" s="107">
        <v>4.5</v>
      </c>
      <c r="BB251" s="107">
        <f t="shared" si="206"/>
        <v>5.4369760679365431</v>
      </c>
      <c r="BC251" s="24">
        <f t="shared" si="257"/>
        <v>2.5931218640200733</v>
      </c>
      <c r="BD251" s="34">
        <f t="shared" si="258"/>
        <v>3.5415570556498488</v>
      </c>
      <c r="BE251" s="25">
        <f t="shared" si="259"/>
        <v>2.5209468182647057</v>
      </c>
      <c r="BF251" s="26">
        <f t="shared" si="260"/>
        <v>7.9357922542934278E-2</v>
      </c>
      <c r="BG251" s="16">
        <f t="shared" si="231"/>
        <v>1.0206102373851431</v>
      </c>
      <c r="BH251" s="67">
        <v>0.40999999999999898</v>
      </c>
      <c r="BP251" s="107">
        <f t="shared" si="207"/>
        <v>6.4182974895102056</v>
      </c>
      <c r="BQ251" s="24">
        <f t="shared" si="267"/>
        <v>2.9478056058735156</v>
      </c>
      <c r="BR251" s="34">
        <f t="shared" si="261"/>
        <v>4.1090062495106832</v>
      </c>
      <c r="BS251" s="25">
        <f t="shared" si="262"/>
        <v>2.8655417356647868</v>
      </c>
      <c r="BT251" s="26">
        <f t="shared" si="263"/>
        <v>8.2660894805853841E-2</v>
      </c>
      <c r="BU251" s="67">
        <v>0.40999999999999898</v>
      </c>
      <c r="CC251" s="107">
        <f t="shared" si="208"/>
        <v>6.8274415187721367</v>
      </c>
      <c r="CD251" s="24">
        <f t="shared" si="242"/>
        <v>3.0512999743499631</v>
      </c>
      <c r="CE251" s="34">
        <f t="shared" si="264"/>
        <v>4.3175424165999408</v>
      </c>
      <c r="CF251" s="25">
        <f t="shared" si="265"/>
        <v>2.9660582846610666</v>
      </c>
      <c r="CG251" s="26">
        <f t="shared" si="266"/>
        <v>8.2441643773896275E-2</v>
      </c>
      <c r="CH251" s="67">
        <v>0.40999999999999898</v>
      </c>
      <c r="CY251" s="67"/>
      <c r="DA251" s="6">
        <v>2077</v>
      </c>
      <c r="DB251" s="107">
        <f t="shared" si="277"/>
        <v>6.5</v>
      </c>
      <c r="DC251" s="24">
        <f t="shared" si="244"/>
        <v>1.2266047662818607</v>
      </c>
      <c r="DD251" s="34">
        <f t="shared" si="245"/>
        <v>2.3201310280953984</v>
      </c>
      <c r="DE251" s="25">
        <f t="shared" si="246"/>
        <v>1.1463554278390746</v>
      </c>
      <c r="DF251" s="26">
        <f t="shared" si="247"/>
        <v>8.1348679561110665E-2</v>
      </c>
      <c r="DG251" s="120">
        <f t="shared" si="232"/>
        <v>1.1737756002563238</v>
      </c>
      <c r="DK251" s="6">
        <v>2077</v>
      </c>
      <c r="DL251" s="107">
        <f t="shared" si="278"/>
        <v>7.2763697923899908</v>
      </c>
      <c r="DM251" s="24">
        <f t="shared" si="248"/>
        <v>2.0120540021546431</v>
      </c>
      <c r="DN251" s="34">
        <f t="shared" si="249"/>
        <v>3.5313602552743326</v>
      </c>
      <c r="DO251" s="25">
        <f t="shared" si="250"/>
        <v>1.9563551199043618</v>
      </c>
      <c r="DP251" s="26">
        <f t="shared" si="251"/>
        <v>7.2133627792764457E-2</v>
      </c>
      <c r="DQ251" s="110">
        <f t="shared" si="233"/>
        <v>1.5750051353699708</v>
      </c>
      <c r="DR251" s="67">
        <v>0.40999999999999898</v>
      </c>
      <c r="DT251" s="6">
        <v>2077</v>
      </c>
      <c r="DU251" s="107">
        <v>4.5</v>
      </c>
      <c r="DV251" s="24">
        <f t="shared" si="253"/>
        <v>1.5923821572388175</v>
      </c>
      <c r="DW251" s="34">
        <f t="shared" si="254"/>
        <v>2.5454615518346957</v>
      </c>
      <c r="DX251" s="25">
        <f t="shared" si="255"/>
        <v>1.4930177720533782</v>
      </c>
      <c r="DY251" s="26">
        <f t="shared" si="256"/>
        <v>0.17581342222118346</v>
      </c>
      <c r="DZ251" s="110">
        <f t="shared" si="234"/>
        <v>1.0524437797813175</v>
      </c>
      <c r="EC251" s="6">
        <v>2077</v>
      </c>
      <c r="ED251" s="107">
        <v>4.5</v>
      </c>
      <c r="EE251" s="24">
        <f>EG250+((ED251-EG250)*EI$130)</f>
        <v>2.1997301942743861</v>
      </c>
      <c r="EF251" s="34">
        <f>EG251+(ED251-EG251)*EI$133</f>
        <v>2.9664326431918528</v>
      </c>
      <c r="EG251" s="25">
        <f>EE251-((EH251-EH250)*EI$132/EI$131)</f>
        <v>2.1406656049105433</v>
      </c>
      <c r="EH251" s="26">
        <f>EH250+(EE251-EH250)*EJ251*EI$129*EI$131/EI$132</f>
        <v>0.14346775867702591</v>
      </c>
      <c r="EI251" s="110">
        <f t="shared" si="235"/>
        <v>0.8257670382813096</v>
      </c>
      <c r="EJ251" s="67">
        <v>0.40999999999999898</v>
      </c>
      <c r="EK251" s="6"/>
      <c r="EL251" s="23"/>
      <c r="EM251" s="24"/>
      <c r="EN251" s="34"/>
      <c r="EO251" s="25"/>
      <c r="EP251" s="26"/>
      <c r="EQ251" s="16"/>
      <c r="ES251" s="6"/>
      <c r="ET251" s="23"/>
    </row>
    <row r="252" spans="1:150" x14ac:dyDescent="0.35">
      <c r="A252" s="14">
        <v>2062</v>
      </c>
      <c r="B252" s="107">
        <v>4</v>
      </c>
      <c r="C252" s="24">
        <f t="shared" si="268"/>
        <v>1.2674706679882684</v>
      </c>
      <c r="D252" s="34">
        <f t="shared" si="269"/>
        <v>2.1691918621352873</v>
      </c>
      <c r="E252" s="25">
        <f t="shared" si="270"/>
        <v>1.1833720955927496</v>
      </c>
      <c r="F252" s="26">
        <f t="shared" si="213"/>
        <v>6.728131079921891E-2</v>
      </c>
      <c r="G252" s="120">
        <f t="shared" si="271"/>
        <v>0.98581976654253767</v>
      </c>
      <c r="I252" s="14">
        <v>2062</v>
      </c>
      <c r="J252" s="107">
        <v>4</v>
      </c>
      <c r="K252" s="24">
        <f t="shared" si="272"/>
        <v>1.3202161994746502</v>
      </c>
      <c r="L252" s="34">
        <f t="shared" si="273"/>
        <v>2.2295836447930633</v>
      </c>
      <c r="M252" s="25">
        <f t="shared" si="274"/>
        <v>1.2762825304508665</v>
      </c>
      <c r="N252" s="26">
        <f t="shared" si="275"/>
        <v>6.6260679816827817E-2</v>
      </c>
      <c r="O252" s="120">
        <f t="shared" si="276"/>
        <v>0.95330111434219678</v>
      </c>
      <c r="Q252" s="14">
        <v>2062</v>
      </c>
      <c r="R252" s="107">
        <v>4</v>
      </c>
      <c r="S252" s="24">
        <f t="shared" si="216"/>
        <v>1.2955112315567447</v>
      </c>
      <c r="T252" s="34">
        <f t="shared" si="217"/>
        <v>2.130650729393659</v>
      </c>
      <c r="U252" s="25">
        <f t="shared" si="218"/>
        <v>1.124078045221014</v>
      </c>
      <c r="V252" s="26">
        <f t="shared" si="219"/>
        <v>7.22218042916037E-2</v>
      </c>
      <c r="W252" s="120">
        <f t="shared" si="209"/>
        <v>1.006572684172645</v>
      </c>
      <c r="Y252" s="14">
        <v>2062</v>
      </c>
      <c r="Z252" s="107">
        <v>4</v>
      </c>
      <c r="AA252" s="24">
        <f t="shared" si="221"/>
        <v>1.3105777796437537</v>
      </c>
      <c r="AB252" s="34">
        <f t="shared" si="222"/>
        <v>2.1451539534548099</v>
      </c>
      <c r="AC252" s="25">
        <f t="shared" si="223"/>
        <v>1.1463906976227844</v>
      </c>
      <c r="AD252" s="26">
        <f t="shared" si="224"/>
        <v>0.14019243099323789</v>
      </c>
      <c r="AE252" s="120">
        <f t="shared" si="210"/>
        <v>0.99876325583202541</v>
      </c>
      <c r="AG252" s="14">
        <v>2062</v>
      </c>
      <c r="AH252" s="107">
        <v>4</v>
      </c>
      <c r="AI252" s="24">
        <f t="shared" si="226"/>
        <v>1.3123922695054351</v>
      </c>
      <c r="AJ252" s="34">
        <f t="shared" si="227"/>
        <v>2.2239379348500043</v>
      </c>
      <c r="AK252" s="25">
        <f t="shared" si="228"/>
        <v>1.2675968228461605</v>
      </c>
      <c r="AL252" s="26">
        <f t="shared" si="229"/>
        <v>3.3171574326610859E-2</v>
      </c>
      <c r="AM252" s="120">
        <f t="shared" si="211"/>
        <v>0.95634111200384386</v>
      </c>
      <c r="AP252" s="14">
        <v>2078</v>
      </c>
      <c r="AQ252" s="107">
        <v>4.5</v>
      </c>
      <c r="AR252" s="24">
        <f t="shared" si="237"/>
        <v>1.5602338060293399</v>
      </c>
      <c r="AS252" s="34">
        <f t="shared" si="238"/>
        <v>2.5222109043300978</v>
      </c>
      <c r="AT252" s="25">
        <f t="shared" si="239"/>
        <v>1.4572475451232274</v>
      </c>
      <c r="AU252" s="26">
        <f t="shared" si="240"/>
        <v>9.0494061876481083E-2</v>
      </c>
      <c r="AV252" s="120">
        <f t="shared" si="230"/>
        <v>1.0649633592068704</v>
      </c>
      <c r="AX252" s="14"/>
      <c r="AZ252" s="14">
        <v>2078</v>
      </c>
      <c r="BA252" s="107">
        <v>4.5</v>
      </c>
      <c r="BB252" s="107">
        <f t="shared" si="206"/>
        <v>5.4445961651634125</v>
      </c>
      <c r="BC252" s="24">
        <f t="shared" si="257"/>
        <v>2.621637301771897</v>
      </c>
      <c r="BD252" s="34">
        <f t="shared" si="258"/>
        <v>3.5634034192569604</v>
      </c>
      <c r="BE252" s="25">
        <f t="shared" si="259"/>
        <v>2.5504534791534863</v>
      </c>
      <c r="BF252" s="26">
        <f t="shared" si="260"/>
        <v>8.0389572146099653E-2</v>
      </c>
      <c r="BG252" s="16">
        <f t="shared" si="231"/>
        <v>1.0129499401034741</v>
      </c>
      <c r="BH252" s="67">
        <v>0.39999999999999902</v>
      </c>
      <c r="BP252" s="107">
        <f t="shared" si="207"/>
        <v>6.4482404029659239</v>
      </c>
      <c r="BQ252" s="24">
        <f t="shared" si="267"/>
        <v>2.9889298777666378</v>
      </c>
      <c r="BR252" s="34">
        <f t="shared" si="261"/>
        <v>4.1467944660965017</v>
      </c>
      <c r="BS252" s="25">
        <f t="shared" si="262"/>
        <v>2.9075543462437361</v>
      </c>
      <c r="BT252" s="26">
        <f t="shared" si="263"/>
        <v>8.3840250335171257E-2</v>
      </c>
      <c r="BU252" s="67">
        <v>0.39999999999999902</v>
      </c>
      <c r="CC252" s="107">
        <f t="shared" si="208"/>
        <v>6.8793611988941201</v>
      </c>
      <c r="CD252" s="24">
        <f t="shared" si="242"/>
        <v>3.1008324370272531</v>
      </c>
      <c r="CE252" s="34">
        <f t="shared" si="264"/>
        <v>4.3683827912434463</v>
      </c>
      <c r="CF252" s="25">
        <f t="shared" si="265"/>
        <v>3.01631749481616</v>
      </c>
      <c r="CG252" s="26">
        <f t="shared" si="266"/>
        <v>8.3666498008839657E-2</v>
      </c>
      <c r="CH252" s="67">
        <v>0.39999999999999902</v>
      </c>
      <c r="CY252" s="67"/>
      <c r="DA252" s="14">
        <v>2078</v>
      </c>
      <c r="DB252" s="107">
        <f t="shared" si="277"/>
        <v>6.5</v>
      </c>
      <c r="DC252" s="24">
        <f t="shared" si="244"/>
        <v>1.2284000309074408</v>
      </c>
      <c r="DD252" s="34">
        <f t="shared" si="245"/>
        <v>2.3212691836035781</v>
      </c>
      <c r="DE252" s="25">
        <f t="shared" si="246"/>
        <v>1.1481064363131974</v>
      </c>
      <c r="DF252" s="26">
        <f t="shared" si="247"/>
        <v>8.2512354845085206E-2</v>
      </c>
      <c r="DG252" s="120">
        <f t="shared" si="232"/>
        <v>1.1731627472903807</v>
      </c>
      <c r="DK252" s="14">
        <v>2078</v>
      </c>
      <c r="DL252" s="107">
        <f t="shared" si="278"/>
        <v>7.2846043000852942</v>
      </c>
      <c r="DM252" s="24">
        <f t="shared" si="248"/>
        <v>2.0380105385906346</v>
      </c>
      <c r="DN252" s="34">
        <f t="shared" si="249"/>
        <v>3.5585393953372448</v>
      </c>
      <c r="DO252" s="25">
        <f t="shared" si="250"/>
        <v>1.9829659850882944</v>
      </c>
      <c r="DP252" s="26">
        <f t="shared" si="251"/>
        <v>7.2931374944972288E-2</v>
      </c>
      <c r="DQ252" s="110">
        <f t="shared" si="233"/>
        <v>1.5755734102489505</v>
      </c>
      <c r="DR252" s="67">
        <v>0.39999999999999902</v>
      </c>
      <c r="DT252" s="14">
        <v>2078</v>
      </c>
      <c r="DU252" s="107">
        <v>4.5</v>
      </c>
      <c r="DV252" s="24">
        <f t="shared" si="253"/>
        <v>1.5952250979812839</v>
      </c>
      <c r="DW252" s="34">
        <f t="shared" si="254"/>
        <v>2.5473130824407497</v>
      </c>
      <c r="DX252" s="25">
        <f t="shared" si="255"/>
        <v>1.4958662806780767</v>
      </c>
      <c r="DY252" s="26">
        <f t="shared" si="256"/>
        <v>0.17873574037716014</v>
      </c>
      <c r="DZ252" s="110">
        <f t="shared" si="234"/>
        <v>1.051446801762673</v>
      </c>
      <c r="EC252" s="14">
        <v>2078</v>
      </c>
      <c r="ED252" s="107">
        <v>4.5</v>
      </c>
      <c r="EE252" s="24">
        <f>EG251+((ED252-EG251)*EI$130)</f>
        <v>2.220859380999634</v>
      </c>
      <c r="EF252" s="34">
        <f>EG252+(ED252-EG252)*EI$133</f>
        <v>2.9807500701234906</v>
      </c>
      <c r="EG252" s="25">
        <f>EE252-((EH252-EH251)*EI$132/EI$131)</f>
        <v>2.1626924155746008</v>
      </c>
      <c r="EH252" s="26">
        <f>EH251+(EE252-EH251)*EJ252*EI$129*EI$131/EI$132</f>
        <v>0.14517855177776218</v>
      </c>
      <c r="EI252" s="110">
        <f t="shared" si="235"/>
        <v>0.81805765454888979</v>
      </c>
      <c r="EJ252" s="67">
        <v>0.39999999999999902</v>
      </c>
      <c r="EK252" s="14"/>
      <c r="EL252" s="23"/>
      <c r="EM252" s="24"/>
      <c r="EN252" s="34"/>
      <c r="EO252" s="25"/>
      <c r="EP252" s="26"/>
      <c r="EQ252" s="16"/>
      <c r="ES252" s="14"/>
      <c r="ET252" s="23"/>
    </row>
    <row r="253" spans="1:150" x14ac:dyDescent="0.35">
      <c r="A253" s="6">
        <v>2063</v>
      </c>
      <c r="B253" s="107">
        <v>4</v>
      </c>
      <c r="C253" s="24">
        <f t="shared" si="268"/>
        <v>1.2717437960935272</v>
      </c>
      <c r="D253" s="34">
        <f t="shared" si="269"/>
        <v>2.1718304243799018</v>
      </c>
      <c r="E253" s="25">
        <f t="shared" si="270"/>
        <v>1.1874314221229259</v>
      </c>
      <c r="F253" s="26">
        <f t="shared" si="213"/>
        <v>6.8503229262560958E-2</v>
      </c>
      <c r="G253" s="120">
        <f t="shared" si="271"/>
        <v>0.98439900225697596</v>
      </c>
      <c r="I253" s="6">
        <v>2063</v>
      </c>
      <c r="J253" s="107">
        <v>4</v>
      </c>
      <c r="K253" s="24">
        <f t="shared" si="272"/>
        <v>1.3281067027439779</v>
      </c>
      <c r="L253" s="34">
        <f t="shared" si="273"/>
        <v>2.234562359761993</v>
      </c>
      <c r="M253" s="25">
        <f t="shared" si="274"/>
        <v>1.2839420919415274</v>
      </c>
      <c r="N253" s="26">
        <f t="shared" si="275"/>
        <v>6.755963895807636E-2</v>
      </c>
      <c r="O253" s="120">
        <f t="shared" si="276"/>
        <v>0.9506202678204656</v>
      </c>
      <c r="Q253" s="6">
        <v>2063</v>
      </c>
      <c r="R253" s="107">
        <v>4</v>
      </c>
      <c r="S253" s="24">
        <f t="shared" si="216"/>
        <v>1.2972660653378045</v>
      </c>
      <c r="T253" s="34">
        <f t="shared" si="217"/>
        <v>2.1317439147143684</v>
      </c>
      <c r="U253" s="25">
        <f t="shared" si="218"/>
        <v>1.1257598687913355</v>
      </c>
      <c r="V253" s="26">
        <f t="shared" si="219"/>
        <v>7.3455661820714988E-2</v>
      </c>
      <c r="W253" s="120">
        <f t="shared" si="209"/>
        <v>1.0059840459230329</v>
      </c>
      <c r="Y253" s="6">
        <v>2063</v>
      </c>
      <c r="Z253" s="107">
        <v>4</v>
      </c>
      <c r="AA253" s="24">
        <f t="shared" si="221"/>
        <v>1.3131270891606852</v>
      </c>
      <c r="AB253" s="34">
        <f t="shared" si="222"/>
        <v>2.1467955540612076</v>
      </c>
      <c r="AC253" s="25">
        <f t="shared" si="223"/>
        <v>1.1489162370172428</v>
      </c>
      <c r="AD253" s="26">
        <f t="shared" si="224"/>
        <v>0.14257229841560662</v>
      </c>
      <c r="AE253" s="120">
        <f t="shared" si="210"/>
        <v>0.99787931704396482</v>
      </c>
      <c r="AG253" s="6">
        <v>2063</v>
      </c>
      <c r="AH253" s="107">
        <v>4</v>
      </c>
      <c r="AI253" s="24">
        <f t="shared" si="226"/>
        <v>1.3199605973331368</v>
      </c>
      <c r="AJ253" s="34">
        <f t="shared" si="227"/>
        <v>2.2286999379931403</v>
      </c>
      <c r="AK253" s="25">
        <f t="shared" si="228"/>
        <v>1.2749229815279084</v>
      </c>
      <c r="AL253" s="26">
        <f t="shared" si="229"/>
        <v>3.3824293396251849E-2</v>
      </c>
      <c r="AM253" s="120">
        <f t="shared" si="211"/>
        <v>0.95377695646523186</v>
      </c>
      <c r="AP253" s="6">
        <v>2079</v>
      </c>
      <c r="AQ253" s="107">
        <v>4.5</v>
      </c>
      <c r="AR253" s="24">
        <f t="shared" si="237"/>
        <v>1.5620399396691835</v>
      </c>
      <c r="AS253" s="34">
        <f t="shared" si="238"/>
        <v>2.523370623345401</v>
      </c>
      <c r="AT253" s="25">
        <f t="shared" si="239"/>
        <v>1.4590317282236942</v>
      </c>
      <c r="AU253" s="26">
        <f t="shared" si="240"/>
        <v>9.1986934506125856E-2</v>
      </c>
      <c r="AV253" s="120">
        <f t="shared" si="230"/>
        <v>1.0643388951217068</v>
      </c>
      <c r="AX253" s="6"/>
      <c r="AZ253" s="6">
        <v>2079</v>
      </c>
      <c r="BA253" s="107">
        <v>4.5</v>
      </c>
      <c r="BB253" s="107">
        <f t="shared" si="206"/>
        <v>5.4522185563603172</v>
      </c>
      <c r="BC253" s="24">
        <f t="shared" si="257"/>
        <v>2.6503902684124894</v>
      </c>
      <c r="BD253" s="34">
        <f t="shared" si="258"/>
        <v>3.5854255068389822</v>
      </c>
      <c r="BE253" s="25">
        <f t="shared" si="259"/>
        <v>2.5802292494044172</v>
      </c>
      <c r="BF253" s="26">
        <f t="shared" si="260"/>
        <v>8.1406398508535482E-2</v>
      </c>
      <c r="BG253" s="16">
        <f t="shared" si="231"/>
        <v>1.005196257434565</v>
      </c>
      <c r="BH253" s="67">
        <v>0.38999999999999901</v>
      </c>
      <c r="BP253" s="107">
        <f t="shared" si="207"/>
        <v>6.4784196745472524</v>
      </c>
      <c r="BQ253" s="24">
        <f t="shared" si="267"/>
        <v>3.0305349481505091</v>
      </c>
      <c r="BR253" s="34">
        <f t="shared" si="261"/>
        <v>4.1850055049766359</v>
      </c>
      <c r="BS253" s="25">
        <f t="shared" si="262"/>
        <v>2.9500901829001505</v>
      </c>
      <c r="BT253" s="26">
        <f t="shared" si="263"/>
        <v>8.500611649821993E-2</v>
      </c>
      <c r="BU253" s="67">
        <v>0.38999999999999901</v>
      </c>
      <c r="CC253" s="107">
        <f t="shared" si="208"/>
        <v>6.9321333695569685</v>
      </c>
      <c r="CD253" s="24">
        <f t="shared" si="242"/>
        <v>3.1511781935422336</v>
      </c>
      <c r="CE253" s="34">
        <f t="shared" si="264"/>
        <v>4.4200795101101509</v>
      </c>
      <c r="CF253" s="25">
        <f t="shared" si="265"/>
        <v>3.0674351242541724</v>
      </c>
      <c r="CG253" s="26">
        <f t="shared" si="266"/>
        <v>8.4880165679681124E-2</v>
      </c>
      <c r="CH253" s="67">
        <v>0.38999999999999901</v>
      </c>
      <c r="CY253" s="67"/>
      <c r="DA253" s="6">
        <v>2079</v>
      </c>
      <c r="DB253" s="107">
        <f t="shared" si="277"/>
        <v>6.5</v>
      </c>
      <c r="DC253" s="24">
        <f t="shared" si="244"/>
        <v>1.2301242051766976</v>
      </c>
      <c r="DD253" s="34">
        <f t="shared" si="245"/>
        <v>2.3223643941747647</v>
      </c>
      <c r="DE253" s="25">
        <f t="shared" si="246"/>
        <v>1.1497913756534843</v>
      </c>
      <c r="DF253" s="26">
        <f t="shared" si="247"/>
        <v>8.3676598751218731E-2</v>
      </c>
      <c r="DG253" s="120">
        <f t="shared" si="232"/>
        <v>1.1725730185212804</v>
      </c>
      <c r="DK253" s="6">
        <v>2079</v>
      </c>
      <c r="DL253" s="107">
        <f t="shared" si="278"/>
        <v>7.2928702489389181</v>
      </c>
      <c r="DM253" s="24">
        <f t="shared" si="248"/>
        <v>2.0643402679318053</v>
      </c>
      <c r="DN253" s="34">
        <f t="shared" si="249"/>
        <v>3.5859882104782441</v>
      </c>
      <c r="DO253" s="25">
        <f t="shared" si="250"/>
        <v>2.0099748051532647</v>
      </c>
      <c r="DP253" s="26">
        <f t="shared" si="251"/>
        <v>7.3719280202632298E-2</v>
      </c>
      <c r="DQ253" s="110">
        <f t="shared" si="233"/>
        <v>1.5760134053249795</v>
      </c>
      <c r="DR253" s="67">
        <v>0.38999999999999901</v>
      </c>
      <c r="DT253" s="6">
        <v>2079</v>
      </c>
      <c r="DU253" s="107">
        <v>4.5</v>
      </c>
      <c r="DV253" s="24">
        <f t="shared" si="253"/>
        <v>1.5979767857978289</v>
      </c>
      <c r="DW253" s="34">
        <f t="shared" si="254"/>
        <v>2.5491094432019485</v>
      </c>
      <c r="DX253" s="25">
        <f t="shared" si="255"/>
        <v>1.4986299126183822</v>
      </c>
      <c r="DY253" s="26">
        <f t="shared" si="256"/>
        <v>0.18165770723537916</v>
      </c>
      <c r="DZ253" s="110">
        <f t="shared" si="234"/>
        <v>1.0504795305835664</v>
      </c>
      <c r="EC253" s="6">
        <v>2079</v>
      </c>
      <c r="ED253" s="107">
        <v>4.5</v>
      </c>
      <c r="EE253" s="24">
        <f>EG252+((ED253-EG252)*EI$130)</f>
        <v>2.2421375003692203</v>
      </c>
      <c r="EF253" s="34">
        <f>EG253+(ED253-EG253)*EI$133</f>
        <v>2.9951788386972376</v>
      </c>
      <c r="EG253" s="25">
        <f>EE253-((EH253-EH252)*EI$132/EI$131)</f>
        <v>2.1848905210726732</v>
      </c>
      <c r="EH253" s="26">
        <f>EH252+(EE253-EH252)*EJ253*EI$129*EI$131/EI$132</f>
        <v>0.14686228646295474</v>
      </c>
      <c r="EI253" s="110">
        <f t="shared" si="235"/>
        <v>0.81028831762456432</v>
      </c>
      <c r="EJ253" s="67">
        <v>0.38999999999999901</v>
      </c>
      <c r="EK253" s="6"/>
      <c r="EL253" s="23"/>
      <c r="EM253" s="24"/>
      <c r="EN253" s="34"/>
      <c r="EO253" s="25"/>
      <c r="EP253" s="26"/>
      <c r="EQ253" s="16"/>
      <c r="ES253" s="6"/>
      <c r="ET253" s="23"/>
    </row>
    <row r="254" spans="1:150" x14ac:dyDescent="0.35">
      <c r="A254" s="14">
        <v>2064</v>
      </c>
      <c r="B254" s="107">
        <v>4</v>
      </c>
      <c r="C254" s="24">
        <f t="shared" si="268"/>
        <v>1.275675761253819</v>
      </c>
      <c r="D254" s="34">
        <f t="shared" si="269"/>
        <v>2.17426289460938</v>
      </c>
      <c r="E254" s="25">
        <f t="shared" si="270"/>
        <v>1.1911736840144307</v>
      </c>
      <c r="F254" s="26">
        <f t="shared" si="213"/>
        <v>6.9727897048639048E-2</v>
      </c>
      <c r="G254" s="120">
        <f t="shared" si="271"/>
        <v>0.98308921059494936</v>
      </c>
      <c r="I254" s="14">
        <v>2064</v>
      </c>
      <c r="J254" s="107">
        <v>4</v>
      </c>
      <c r="K254" s="24">
        <f t="shared" si="272"/>
        <v>1.3356205257581559</v>
      </c>
      <c r="L254" s="34">
        <f t="shared" si="273"/>
        <v>2.2393049565680996</v>
      </c>
      <c r="M254" s="25">
        <f t="shared" si="274"/>
        <v>1.2912383947201533</v>
      </c>
      <c r="N254" s="26">
        <f t="shared" si="275"/>
        <v>6.8864995753311731E-2</v>
      </c>
      <c r="O254" s="120">
        <f t="shared" si="276"/>
        <v>0.94806656184794624</v>
      </c>
      <c r="Q254" s="14">
        <v>2064</v>
      </c>
      <c r="R254" s="107">
        <v>4</v>
      </c>
      <c r="S254" s="24">
        <f t="shared" si="216"/>
        <v>1.2988466094927213</v>
      </c>
      <c r="T254" s="34">
        <f t="shared" si="217"/>
        <v>2.1327397199321165</v>
      </c>
      <c r="U254" s="25">
        <f t="shared" si="218"/>
        <v>1.1272918768186408</v>
      </c>
      <c r="V254" s="26">
        <f t="shared" si="219"/>
        <v>7.4689868530600459E-2</v>
      </c>
      <c r="W254" s="120">
        <f t="shared" si="209"/>
        <v>1.0054478431134757</v>
      </c>
      <c r="Y254" s="14">
        <v>2064</v>
      </c>
      <c r="Z254" s="107">
        <v>4</v>
      </c>
      <c r="AA254" s="24">
        <f t="shared" si="221"/>
        <v>1.3155050612883252</v>
      </c>
      <c r="AB254" s="34">
        <f t="shared" si="222"/>
        <v>2.1483414084159942</v>
      </c>
      <c r="AC254" s="25">
        <f t="shared" si="223"/>
        <v>1.1512944744861449</v>
      </c>
      <c r="AD254" s="26">
        <f t="shared" si="224"/>
        <v>0.14495216199244981</v>
      </c>
      <c r="AE254" s="120">
        <f t="shared" si="210"/>
        <v>0.99704693392984933</v>
      </c>
      <c r="AG254" s="14">
        <v>2064</v>
      </c>
      <c r="AH254" s="107">
        <v>4</v>
      </c>
      <c r="AI254" s="24">
        <f t="shared" si="226"/>
        <v>1.3271463575099076</v>
      </c>
      <c r="AJ254" s="34">
        <f t="shared" si="227"/>
        <v>2.2332220554228543</v>
      </c>
      <c r="AK254" s="25">
        <f t="shared" si="228"/>
        <v>1.2818800852659298</v>
      </c>
      <c r="AL254" s="26">
        <f t="shared" si="229"/>
        <v>3.4480326327323993E-2</v>
      </c>
      <c r="AM254" s="120">
        <f t="shared" si="211"/>
        <v>0.95134197015692457</v>
      </c>
      <c r="AP254" s="14">
        <v>2080</v>
      </c>
      <c r="AQ254" s="107">
        <v>4.5</v>
      </c>
      <c r="AR254" s="24">
        <f t="shared" si="237"/>
        <v>1.5637626755036702</v>
      </c>
      <c r="AS254" s="34">
        <f t="shared" si="238"/>
        <v>2.5244799428619968</v>
      </c>
      <c r="AT254" s="25">
        <f t="shared" si="239"/>
        <v>1.460738373633842</v>
      </c>
      <c r="AU254" s="26">
        <f t="shared" si="240"/>
        <v>9.3480040330326267E-2</v>
      </c>
      <c r="AV254" s="120">
        <f t="shared" si="230"/>
        <v>1.0637415692281549</v>
      </c>
      <c r="AX254" s="14"/>
      <c r="AZ254" s="14">
        <v>2080</v>
      </c>
      <c r="BA254" s="107">
        <v>4.5</v>
      </c>
      <c r="BB254" s="107">
        <f t="shared" si="206"/>
        <v>5.4598491061098526</v>
      </c>
      <c r="BC254" s="24">
        <f t="shared" si="257"/>
        <v>2.6794033572693525</v>
      </c>
      <c r="BD254" s="34">
        <f t="shared" si="258"/>
        <v>3.6076400019465531</v>
      </c>
      <c r="BE254" s="25">
        <f t="shared" si="259"/>
        <v>2.6102966381663149</v>
      </c>
      <c r="BF254" s="26">
        <f t="shared" si="260"/>
        <v>8.2407945162202692E-2</v>
      </c>
      <c r="BG254" s="16">
        <f t="shared" si="231"/>
        <v>0.99734336378023825</v>
      </c>
      <c r="BH254" s="67">
        <v>0.37999999999999901</v>
      </c>
      <c r="BP254" s="107">
        <f t="shared" si="207"/>
        <v>6.5088580002564704</v>
      </c>
      <c r="BQ254" s="24">
        <f t="shared" si="267"/>
        <v>3.072654146529902</v>
      </c>
      <c r="BR254" s="34">
        <f t="shared" si="261"/>
        <v>4.2236690608949532</v>
      </c>
      <c r="BS254" s="25">
        <f t="shared" si="262"/>
        <v>2.9931827089310596</v>
      </c>
      <c r="BT254" s="26">
        <f t="shared" si="263"/>
        <v>8.6157876463420546E-2</v>
      </c>
      <c r="BU254" s="67">
        <v>0.37999999999999901</v>
      </c>
      <c r="CC254" s="107">
        <f t="shared" si="208"/>
        <v>6.9858068804668818</v>
      </c>
      <c r="CD254" s="24">
        <f t="shared" si="242"/>
        <v>3.2023838475381381</v>
      </c>
      <c r="CE254" s="34">
        <f t="shared" si="264"/>
        <v>4.472680270403866</v>
      </c>
      <c r="CF254" s="25">
        <f t="shared" si="265"/>
        <v>3.1194582496007035</v>
      </c>
      <c r="CG254" s="26">
        <f t="shared" si="266"/>
        <v>8.6081985939643946E-2</v>
      </c>
      <c r="CH254" s="67">
        <v>0.37999999999999901</v>
      </c>
      <c r="CY254" s="67"/>
      <c r="DA254" s="14">
        <v>2080</v>
      </c>
      <c r="DB254" s="107">
        <f t="shared" si="277"/>
        <v>6.5</v>
      </c>
      <c r="DC254" s="24">
        <f t="shared" si="244"/>
        <v>1.2317833228215946</v>
      </c>
      <c r="DD254" s="34">
        <f t="shared" si="245"/>
        <v>2.3234203038888346</v>
      </c>
      <c r="DE254" s="25">
        <f t="shared" si="246"/>
        <v>1.1514158521366684</v>
      </c>
      <c r="DF254" s="26">
        <f t="shared" si="247"/>
        <v>8.4841344703174185E-2</v>
      </c>
      <c r="DG254" s="120">
        <f t="shared" si="232"/>
        <v>1.1720044517521662</v>
      </c>
      <c r="DK254" s="14">
        <v>2080</v>
      </c>
      <c r="DL254" s="107">
        <f t="shared" si="278"/>
        <v>7.3011726115415438</v>
      </c>
      <c r="DM254" s="24">
        <f t="shared" si="248"/>
        <v>2.0910624115361651</v>
      </c>
      <c r="DN254" s="34">
        <f t="shared" si="249"/>
        <v>3.6137211187972915</v>
      </c>
      <c r="DO254" s="25">
        <f t="shared" si="250"/>
        <v>2.0374010842426933</v>
      </c>
      <c r="DP254" s="26">
        <f t="shared" si="251"/>
        <v>7.4496980598189863E-2</v>
      </c>
      <c r="DQ254" s="110">
        <f t="shared" si="233"/>
        <v>1.5763200345545982</v>
      </c>
      <c r="DR254" s="67">
        <v>0.37999999999999901</v>
      </c>
      <c r="DT254" s="14">
        <v>2080</v>
      </c>
      <c r="DU254" s="107">
        <v>4.5</v>
      </c>
      <c r="DV254" s="24">
        <f t="shared" si="253"/>
        <v>1.6006464818884834</v>
      </c>
      <c r="DW254" s="34">
        <f t="shared" si="254"/>
        <v>2.5508562239807979</v>
      </c>
      <c r="DX254" s="25">
        <f t="shared" si="255"/>
        <v>1.5013172676627662</v>
      </c>
      <c r="DY254" s="26">
        <f t="shared" si="256"/>
        <v>0.18457915471260614</v>
      </c>
      <c r="DZ254" s="110">
        <f t="shared" si="234"/>
        <v>1.0495389563180317</v>
      </c>
      <c r="EC254" s="14">
        <v>2080</v>
      </c>
      <c r="ED254" s="107">
        <v>4.5</v>
      </c>
      <c r="EE254" s="24">
        <f>EG253+((ED254-EG253)*EI$130)</f>
        <v>2.263581092261413</v>
      </c>
      <c r="EF254" s="34">
        <f>EG254+(ED254-EG254)*EI$133</f>
        <v>3.0097296418176631</v>
      </c>
      <c r="EG254" s="25">
        <f>EE254-((EH254-EH253)*EI$132/EI$131)</f>
        <v>2.2072763720271737</v>
      </c>
      <c r="EH254" s="26">
        <f>EH253+(EE254-EH253)*EJ254*EI$129*EI$131/EI$132</f>
        <v>0.14851830764631471</v>
      </c>
      <c r="EI254" s="110">
        <f t="shared" si="235"/>
        <v>0.80245326979048937</v>
      </c>
      <c r="EJ254" s="67">
        <v>0.37999999999999901</v>
      </c>
      <c r="EK254" s="14"/>
      <c r="EL254" s="23"/>
      <c r="EM254" s="24"/>
      <c r="EN254" s="34"/>
      <c r="EO254" s="25"/>
      <c r="EP254" s="26"/>
      <c r="EQ254" s="16"/>
      <c r="ES254" s="14"/>
      <c r="ET254" s="23"/>
    </row>
    <row r="255" spans="1:150" x14ac:dyDescent="0.35">
      <c r="A255" s="6">
        <v>2065</v>
      </c>
      <c r="B255" s="107">
        <v>4</v>
      </c>
      <c r="C255" s="24">
        <f t="shared" si="268"/>
        <v>1.279300609678478</v>
      </c>
      <c r="D255" s="34">
        <f t="shared" si="269"/>
        <v>2.1765098378663525</v>
      </c>
      <c r="E255" s="25">
        <f t="shared" si="270"/>
        <v>1.1946305197943889</v>
      </c>
      <c r="F255" s="26">
        <f t="shared" si="213"/>
        <v>7.0954999800582369E-2</v>
      </c>
      <c r="G255" s="120">
        <f t="shared" si="271"/>
        <v>0.9818793180719636</v>
      </c>
      <c r="I255" s="6">
        <v>2065</v>
      </c>
      <c r="J255" s="107">
        <v>4</v>
      </c>
      <c r="K255" s="24">
        <f t="shared" si="272"/>
        <v>1.3427780017838129</v>
      </c>
      <c r="L255" s="34">
        <f t="shared" si="273"/>
        <v>2.2438241802722843</v>
      </c>
      <c r="M255" s="25">
        <f t="shared" si="274"/>
        <v>1.2981910465727453</v>
      </c>
      <c r="N255" s="26">
        <f t="shared" si="275"/>
        <v>7.0176376788931363E-2</v>
      </c>
      <c r="O255" s="120">
        <f t="shared" si="276"/>
        <v>0.94563313369953894</v>
      </c>
      <c r="Q255" s="6">
        <v>2065</v>
      </c>
      <c r="R255" s="107">
        <v>4</v>
      </c>
      <c r="S255" s="24">
        <f t="shared" si="216"/>
        <v>1.3002863599966223</v>
      </c>
      <c r="T255" s="34">
        <f t="shared" si="217"/>
        <v>2.1336568532743971</v>
      </c>
      <c r="U255" s="25">
        <f t="shared" si="218"/>
        <v>1.1287028511913799</v>
      </c>
      <c r="V255" s="26">
        <f t="shared" si="219"/>
        <v>7.5924282263012274E-2</v>
      </c>
      <c r="W255" s="120">
        <f t="shared" si="209"/>
        <v>1.0049540020830172</v>
      </c>
      <c r="Y255" s="6">
        <v>2065</v>
      </c>
      <c r="Z255" s="107">
        <v>4</v>
      </c>
      <c r="AA255" s="24">
        <f t="shared" si="221"/>
        <v>1.3177443383419194</v>
      </c>
      <c r="AB255" s="34">
        <f t="shared" si="222"/>
        <v>2.1498097318744458</v>
      </c>
      <c r="AC255" s="25">
        <f t="shared" si="223"/>
        <v>1.1535534336529933</v>
      </c>
      <c r="AD255" s="26">
        <f t="shared" si="224"/>
        <v>0.14733174032127483</v>
      </c>
      <c r="AE255" s="120">
        <f t="shared" si="210"/>
        <v>0.99625629822145245</v>
      </c>
      <c r="AG255" s="6">
        <v>2065</v>
      </c>
      <c r="AH255" s="107">
        <v>4</v>
      </c>
      <c r="AI255" s="24">
        <f t="shared" si="226"/>
        <v>1.3339701353118936</v>
      </c>
      <c r="AJ255" s="34">
        <f t="shared" si="227"/>
        <v>2.2375171947983321</v>
      </c>
      <c r="AK255" s="25">
        <f t="shared" si="228"/>
        <v>1.2884879919974339</v>
      </c>
      <c r="AL255" s="26">
        <f t="shared" si="229"/>
        <v>3.5139487824635003E-2</v>
      </c>
      <c r="AM255" s="120">
        <f t="shared" si="211"/>
        <v>0.9490292028008982</v>
      </c>
      <c r="AP255" s="6">
        <v>2081</v>
      </c>
      <c r="AQ255" s="107">
        <v>4.5</v>
      </c>
      <c r="AR255" s="24">
        <f t="shared" si="237"/>
        <v>1.5654105440458925</v>
      </c>
      <c r="AS255" s="34">
        <f t="shared" si="238"/>
        <v>2.5255440157107718</v>
      </c>
      <c r="AT255" s="25">
        <f t="shared" si="239"/>
        <v>1.4623754087858027</v>
      </c>
      <c r="AU255" s="26">
        <f t="shared" si="240"/>
        <v>9.497330316018264E-2</v>
      </c>
      <c r="AV255" s="120">
        <f t="shared" si="230"/>
        <v>1.0631686069249691</v>
      </c>
      <c r="AX255" s="6"/>
      <c r="AZ255" s="6">
        <v>2081</v>
      </c>
      <c r="BA255" s="107">
        <v>4.5</v>
      </c>
      <c r="BB255" s="107">
        <f t="shared" si="206"/>
        <v>5.46749332142047</v>
      </c>
      <c r="BC255" s="24">
        <f t="shared" si="257"/>
        <v>2.708698491937588</v>
      </c>
      <c r="BD255" s="34">
        <f t="shared" si="258"/>
        <v>3.6300630809016337</v>
      </c>
      <c r="BE255" s="25">
        <f t="shared" si="259"/>
        <v>2.6406775667761062</v>
      </c>
      <c r="BF255" s="26">
        <f t="shared" si="260"/>
        <v>8.3393755671789388E-2</v>
      </c>
      <c r="BG255" s="16">
        <f t="shared" si="231"/>
        <v>0.98938551412552744</v>
      </c>
      <c r="BH255" s="67">
        <v>0.369999999999999</v>
      </c>
      <c r="BP255" s="107">
        <f t="shared" si="207"/>
        <v>6.5395775634435607</v>
      </c>
      <c r="BQ255" s="24">
        <f t="shared" si="267"/>
        <v>3.1153205477204704</v>
      </c>
      <c r="BR255" s="34">
        <f t="shared" si="261"/>
        <v>4.2628145496529397</v>
      </c>
      <c r="BS255" s="25">
        <f t="shared" si="262"/>
        <v>3.036865234534913</v>
      </c>
      <c r="BT255" s="26">
        <f t="shared" si="263"/>
        <v>8.7294909987848918E-2</v>
      </c>
      <c r="BU255" s="67">
        <v>0.369999999999999</v>
      </c>
      <c r="CC255" s="107">
        <f t="shared" si="208"/>
        <v>7.0404311620807389</v>
      </c>
      <c r="CD255" s="24">
        <f t="shared" si="242"/>
        <v>3.2544965567065161</v>
      </c>
      <c r="CE255" s="34">
        <f t="shared" si="264"/>
        <v>4.5262334092886336</v>
      </c>
      <c r="CF255" s="25">
        <f t="shared" si="265"/>
        <v>3.1724346193236541</v>
      </c>
      <c r="CG255" s="26">
        <f t="shared" si="266"/>
        <v>8.7271289379975275E-2</v>
      </c>
      <c r="CH255" s="67">
        <v>0.369999999999999</v>
      </c>
      <c r="CY255" s="67"/>
      <c r="DA255" s="6">
        <v>2081</v>
      </c>
      <c r="DB255" s="107">
        <f t="shared" si="277"/>
        <v>6.5</v>
      </c>
      <c r="DC255" s="24">
        <f t="shared" si="244"/>
        <v>1.233382904202674</v>
      </c>
      <c r="DD255" s="34">
        <f t="shared" si="245"/>
        <v>2.3244402467745111</v>
      </c>
      <c r="DE255" s="25">
        <f t="shared" si="246"/>
        <v>1.1529849950377091</v>
      </c>
      <c r="DF255" s="26">
        <f t="shared" si="247"/>
        <v>8.6006531792521504E-2</v>
      </c>
      <c r="DG255" s="120">
        <f t="shared" si="232"/>
        <v>1.171455251736802</v>
      </c>
      <c r="DK255" s="6">
        <v>2081</v>
      </c>
      <c r="DL255" s="107">
        <f t="shared" si="278"/>
        <v>7.3095161704611691</v>
      </c>
      <c r="DM255" s="24">
        <f t="shared" si="248"/>
        <v>2.1181962479389913</v>
      </c>
      <c r="DN255" s="34">
        <f t="shared" si="249"/>
        <v>3.6417525436560716</v>
      </c>
      <c r="DO255" s="25">
        <f t="shared" si="250"/>
        <v>2.0652644369148647</v>
      </c>
      <c r="DP255" s="26">
        <f t="shared" si="251"/>
        <v>7.5264108294191695E-2</v>
      </c>
      <c r="DQ255" s="110">
        <f t="shared" si="233"/>
        <v>1.5764881067412069</v>
      </c>
      <c r="DR255" s="67">
        <v>0.369999999999999</v>
      </c>
      <c r="DT255" s="6">
        <v>2081</v>
      </c>
      <c r="DU255" s="107">
        <v>4.5</v>
      </c>
      <c r="DV255" s="24">
        <f t="shared" si="253"/>
        <v>1.6032424937349088</v>
      </c>
      <c r="DW255" s="34">
        <f t="shared" si="254"/>
        <v>2.5525584390021758</v>
      </c>
      <c r="DX255" s="25">
        <f t="shared" si="255"/>
        <v>1.5039360600033476</v>
      </c>
      <c r="DY255" s="26">
        <f t="shared" si="256"/>
        <v>0.18749993217529912</v>
      </c>
      <c r="DZ255" s="110">
        <f t="shared" si="234"/>
        <v>1.0486223789988283</v>
      </c>
      <c r="EC255" s="6">
        <v>2081</v>
      </c>
      <c r="ED255" s="107">
        <v>4.5</v>
      </c>
      <c r="EE255" s="24">
        <f>EG254+((ED255-EG254)*EI$130)</f>
        <v>2.28520604814197</v>
      </c>
      <c r="EF255" s="34">
        <f>EG255+(ED255-EG255)*EI$133</f>
        <v>3.0244127931810358</v>
      </c>
      <c r="EG255" s="25">
        <f>EE255-((EH255-EH254)*EI$132/EI$131)</f>
        <v>2.2298658356631322</v>
      </c>
      <c r="EH255" s="26">
        <f>EH254+(EE255-EH254)*EJ255*EI$129*EI$131/EI$132</f>
        <v>0.15014596095451582</v>
      </c>
      <c r="EI255" s="110">
        <f t="shared" si="235"/>
        <v>0.79454695751790361</v>
      </c>
      <c r="EJ255" s="67">
        <v>0.369999999999999</v>
      </c>
      <c r="EK255" s="6"/>
      <c r="EL255" s="23"/>
      <c r="EM255" s="24"/>
      <c r="EN255" s="34"/>
      <c r="EO255" s="25"/>
      <c r="EP255" s="26"/>
      <c r="EQ255" s="16"/>
      <c r="ES255" s="6"/>
      <c r="ET255" s="23"/>
    </row>
    <row r="256" spans="1:150" x14ac:dyDescent="0.35">
      <c r="A256" s="14">
        <v>2066</v>
      </c>
      <c r="B256" s="107">
        <v>4</v>
      </c>
      <c r="C256" s="24">
        <f t="shared" si="268"/>
        <v>1.28264898723584</v>
      </c>
      <c r="D256" s="34">
        <f t="shared" si="269"/>
        <v>2.1785897652749915</v>
      </c>
      <c r="E256" s="25">
        <f t="shared" si="270"/>
        <v>1.1978304081153721</v>
      </c>
      <c r="F256" s="26">
        <f t="shared" si="213"/>
        <v>7.2184254570444223E-2</v>
      </c>
      <c r="G256" s="120">
        <f t="shared" si="271"/>
        <v>0.98075935715961937</v>
      </c>
      <c r="I256" s="14">
        <v>2066</v>
      </c>
      <c r="J256" s="107">
        <v>4</v>
      </c>
      <c r="K256" s="24">
        <f t="shared" si="272"/>
        <v>1.3495983655296058</v>
      </c>
      <c r="L256" s="34">
        <f t="shared" si="273"/>
        <v>2.2481320873503932</v>
      </c>
      <c r="M256" s="25">
        <f t="shared" si="274"/>
        <v>1.304818595923682</v>
      </c>
      <c r="N256" s="26">
        <f t="shared" si="275"/>
        <v>7.1493428836164413E-2</v>
      </c>
      <c r="O256" s="120">
        <f t="shared" si="276"/>
        <v>0.94331349142671117</v>
      </c>
      <c r="Q256" s="14">
        <v>2066</v>
      </c>
      <c r="R256" s="107">
        <v>4</v>
      </c>
      <c r="S256" s="24">
        <f t="shared" si="216"/>
        <v>1.301612365492635</v>
      </c>
      <c r="T256" s="34">
        <f t="shared" si="217"/>
        <v>2.1345104219963176</v>
      </c>
      <c r="U256" s="25">
        <f t="shared" si="218"/>
        <v>1.1300160338404888</v>
      </c>
      <c r="V256" s="26">
        <f t="shared" si="219"/>
        <v>7.715878824612124E-2</v>
      </c>
      <c r="W256" s="120">
        <f t="shared" si="209"/>
        <v>1.0044943881558288</v>
      </c>
      <c r="Y256" s="14">
        <v>2066</v>
      </c>
      <c r="Z256" s="107">
        <v>4</v>
      </c>
      <c r="AA256" s="24">
        <f t="shared" si="221"/>
        <v>1.319871306524649</v>
      </c>
      <c r="AB256" s="34">
        <f t="shared" si="222"/>
        <v>2.1512152487165146</v>
      </c>
      <c r="AC256" s="25">
        <f t="shared" si="223"/>
        <v>1.1557157672561766</v>
      </c>
      <c r="AD256" s="26">
        <f t="shared" si="224"/>
        <v>0.14971080610777443</v>
      </c>
      <c r="AE256" s="120">
        <f t="shared" si="210"/>
        <v>0.99549948146033795</v>
      </c>
      <c r="AG256" s="14">
        <v>2066</v>
      </c>
      <c r="AH256" s="107">
        <v>4</v>
      </c>
      <c r="AI256" s="24">
        <f t="shared" si="226"/>
        <v>1.340451408118795</v>
      </c>
      <c r="AJ256" s="34">
        <f t="shared" si="227"/>
        <v>2.2415975690905245</v>
      </c>
      <c r="AK256" s="25">
        <f t="shared" si="228"/>
        <v>1.2947654909084994</v>
      </c>
      <c r="AL256" s="26">
        <f t="shared" si="229"/>
        <v>3.5801602566813202E-2</v>
      </c>
      <c r="AM256" s="120">
        <f t="shared" si="211"/>
        <v>0.94683207818202519</v>
      </c>
      <c r="AP256" s="14">
        <v>2082</v>
      </c>
      <c r="AQ256" s="107">
        <v>4.5</v>
      </c>
      <c r="AR256" s="24">
        <f t="shared" si="237"/>
        <v>1.5669911997072197</v>
      </c>
      <c r="AS256" s="34">
        <f t="shared" si="238"/>
        <v>2.5265674655168029</v>
      </c>
      <c r="AT256" s="25">
        <f t="shared" si="239"/>
        <v>1.4639499469489272</v>
      </c>
      <c r="AU256" s="26">
        <f t="shared" si="240"/>
        <v>9.6466654649433256E-2</v>
      </c>
      <c r="AV256" s="120">
        <f t="shared" si="230"/>
        <v>1.0626175185678757</v>
      </c>
      <c r="AX256" s="14"/>
      <c r="AZ256" s="14">
        <v>2082</v>
      </c>
      <c r="BA256" s="107">
        <v>4.5</v>
      </c>
      <c r="BB256" s="107">
        <f t="shared" si="206"/>
        <v>5.4751563884895642</v>
      </c>
      <c r="BC256" s="24">
        <f t="shared" si="257"/>
        <v>2.7382970173959178</v>
      </c>
      <c r="BD256" s="34">
        <f t="shared" si="258"/>
        <v>3.6527104818516527</v>
      </c>
      <c r="BE256" s="25">
        <f t="shared" si="259"/>
        <v>2.6713934552004699</v>
      </c>
      <c r="BF256" s="26">
        <f t="shared" si="260"/>
        <v>8.4363372515201679E-2</v>
      </c>
      <c r="BG256" s="16">
        <f t="shared" si="231"/>
        <v>0.98131702665118281</v>
      </c>
      <c r="BH256" s="67">
        <v>0.35999999999999899</v>
      </c>
      <c r="BP256" s="107">
        <f t="shared" si="207"/>
        <v>6.5706001120750201</v>
      </c>
      <c r="BQ256" s="24">
        <f t="shared" si="267"/>
        <v>3.1585670637173942</v>
      </c>
      <c r="BR256" s="34">
        <f t="shared" si="261"/>
        <v>4.3024711927644734</v>
      </c>
      <c r="BS256" s="25">
        <f t="shared" si="262"/>
        <v>3.0811710054434105</v>
      </c>
      <c r="BT256" s="26">
        <f t="shared" si="263"/>
        <v>8.8416591991819699E-2</v>
      </c>
      <c r="BU256" s="67">
        <v>0.35999999999999899</v>
      </c>
      <c r="CC256" s="107">
        <f t="shared" si="208"/>
        <v>7.0960563502898371</v>
      </c>
      <c r="CD256" s="24">
        <f t="shared" si="242"/>
        <v>3.3075641517381293</v>
      </c>
      <c r="CE256" s="34">
        <f t="shared" si="264"/>
        <v>4.5807880241458001</v>
      </c>
      <c r="CF256" s="25">
        <f t="shared" si="265"/>
        <v>3.2264127716067037</v>
      </c>
      <c r="CG256" s="26">
        <f t="shared" si="266"/>
        <v>8.8447396338401735E-2</v>
      </c>
      <c r="CH256" s="67">
        <v>0.35999999999999899</v>
      </c>
      <c r="CY256" s="67"/>
      <c r="DA256" s="14">
        <v>2082</v>
      </c>
      <c r="DB256" s="107">
        <f t="shared" si="277"/>
        <v>6.5</v>
      </c>
      <c r="DC256" s="24">
        <f t="shared" si="244"/>
        <v>1.2349279999887561</v>
      </c>
      <c r="DD256" s="34">
        <f t="shared" si="245"/>
        <v>2.3254272731897627</v>
      </c>
      <c r="DE256" s="25">
        <f t="shared" si="246"/>
        <v>1.1545034972150199</v>
      </c>
      <c r="DF256" s="26">
        <f t="shared" si="247"/>
        <v>8.7172104296488695E-2</v>
      </c>
      <c r="DG256" s="120">
        <f t="shared" si="232"/>
        <v>1.1709237759747428</v>
      </c>
      <c r="DK256" s="14">
        <v>2082</v>
      </c>
      <c r="DL256" s="107">
        <f t="shared" si="278"/>
        <v>7.3179055404186242</v>
      </c>
      <c r="DM256" s="24">
        <f t="shared" si="248"/>
        <v>2.1457611618260599</v>
      </c>
      <c r="DN256" s="34">
        <f t="shared" si="249"/>
        <v>3.6700969525966061</v>
      </c>
      <c r="DO256" s="25">
        <f t="shared" si="250"/>
        <v>2.0935846360770571</v>
      </c>
      <c r="DP256" s="26">
        <f t="shared" si="251"/>
        <v>7.6020289826785936E-2</v>
      </c>
      <c r="DQ256" s="110">
        <f t="shared" si="233"/>
        <v>1.5765123165195489</v>
      </c>
      <c r="DR256" s="67">
        <v>0.35999999999999899</v>
      </c>
      <c r="DT256" s="14">
        <v>2082</v>
      </c>
      <c r="DU256" s="107">
        <v>4.5</v>
      </c>
      <c r="DV256" s="24">
        <f t="shared" si="253"/>
        <v>1.6057722733238338</v>
      </c>
      <c r="DW256" s="34">
        <f t="shared" si="254"/>
        <v>2.5542205861382334</v>
      </c>
      <c r="DX256" s="25">
        <f t="shared" si="255"/>
        <v>1.5064932094434362</v>
      </c>
      <c r="DY256" s="26">
        <f t="shared" si="256"/>
        <v>0.19041990464236963</v>
      </c>
      <c r="DZ256" s="110">
        <f t="shared" si="234"/>
        <v>1.0477273766947972</v>
      </c>
      <c r="EC256" s="14">
        <v>2082</v>
      </c>
      <c r="ED256" s="107">
        <v>4.5</v>
      </c>
      <c r="EE256" s="24">
        <f>EG255+((ED256-EG255)*EI$130)</f>
        <v>2.3070276959089422</v>
      </c>
      <c r="EF256" s="34">
        <f>EG256+(ED256-EG256)*EI$133</f>
        <v>3.0392382795222588</v>
      </c>
      <c r="EG256" s="25">
        <f>EE256-((EH256-EH255)*EI$132/EI$131)</f>
        <v>2.2526742761880905</v>
      </c>
      <c r="EH256" s="26">
        <f>EH255+(EE256-EH255)*EJ256*EI$129*EI$131/EI$132</f>
        <v>0.15174459094630557</v>
      </c>
      <c r="EI256" s="110">
        <f t="shared" si="235"/>
        <v>0.78656400333416832</v>
      </c>
      <c r="EJ256" s="67">
        <v>0.35999999999999899</v>
      </c>
      <c r="EK256" s="14"/>
      <c r="EL256" s="23"/>
      <c r="EM256" s="24"/>
      <c r="EN256" s="34"/>
      <c r="EO256" s="25"/>
      <c r="EP256" s="26"/>
      <c r="EQ256" s="16"/>
      <c r="ES256" s="14"/>
      <c r="ET256" s="23"/>
    </row>
    <row r="257" spans="1:150" x14ac:dyDescent="0.35">
      <c r="A257" s="6">
        <v>2067</v>
      </c>
      <c r="B257" s="107">
        <v>4</v>
      </c>
      <c r="C257" s="24">
        <f t="shared" si="268"/>
        <v>1.2857484790607523</v>
      </c>
      <c r="D257" s="34">
        <f t="shared" si="269"/>
        <v>2.1805193391751798</v>
      </c>
      <c r="E257" s="25">
        <f t="shared" si="270"/>
        <v>1.2007989833464308</v>
      </c>
      <c r="F257" s="26">
        <f t="shared" si="213"/>
        <v>7.3415406682245984E-2</v>
      </c>
      <c r="G257" s="120">
        <f t="shared" si="271"/>
        <v>0.97972035582874906</v>
      </c>
      <c r="I257" s="6">
        <v>2067</v>
      </c>
      <c r="J257" s="107">
        <v>4</v>
      </c>
      <c r="K257" s="24">
        <f t="shared" si="272"/>
        <v>1.356099812499042</v>
      </c>
      <c r="L257" s="34">
        <f t="shared" si="273"/>
        <v>2.2522400828960469</v>
      </c>
      <c r="M257" s="25">
        <f t="shared" si="274"/>
        <v>1.3111385890708411</v>
      </c>
      <c r="N257" s="26">
        <f t="shared" si="275"/>
        <v>7.281581776052326E-2</v>
      </c>
      <c r="O257" s="120">
        <f t="shared" si="276"/>
        <v>0.9411014938252058</v>
      </c>
      <c r="Q257" s="6">
        <v>2067</v>
      </c>
      <c r="R257" s="107">
        <v>4</v>
      </c>
      <c r="S257" s="24">
        <f t="shared" si="216"/>
        <v>1.3028464682826146</v>
      </c>
      <c r="T257" s="34">
        <f t="shared" si="217"/>
        <v>2.1353126255003789</v>
      </c>
      <c r="U257" s="25">
        <f t="shared" si="218"/>
        <v>1.1312501930775063</v>
      </c>
      <c r="V257" s="26">
        <f t="shared" si="219"/>
        <v>7.8393293823136409E-2</v>
      </c>
      <c r="W257" s="120">
        <f t="shared" si="209"/>
        <v>1.0040624324228726</v>
      </c>
      <c r="Y257" s="6">
        <v>2067</v>
      </c>
      <c r="Z257" s="107">
        <v>4</v>
      </c>
      <c r="AA257" s="24">
        <f t="shared" si="221"/>
        <v>1.3219072949753983</v>
      </c>
      <c r="AB257" s="34">
        <f t="shared" si="222"/>
        <v>2.1525698612470547</v>
      </c>
      <c r="AC257" s="25">
        <f t="shared" si="223"/>
        <v>1.1577997865339307</v>
      </c>
      <c r="AD257" s="26">
        <f t="shared" si="224"/>
        <v>0.15208917579533193</v>
      </c>
      <c r="AE257" s="120">
        <f t="shared" si="210"/>
        <v>0.99477007471312406</v>
      </c>
      <c r="AG257" s="6">
        <v>2067</v>
      </c>
      <c r="AH257" s="107">
        <v>4</v>
      </c>
      <c r="AI257" s="24">
        <f t="shared" si="226"/>
        <v>1.3466086050407289</v>
      </c>
      <c r="AJ257" s="34">
        <f t="shared" si="227"/>
        <v>2.2454747339701919</v>
      </c>
      <c r="AK257" s="25">
        <f t="shared" si="228"/>
        <v>1.3007303599541418</v>
      </c>
      <c r="AL257" s="26">
        <f t="shared" si="229"/>
        <v>3.6466504669517362E-2</v>
      </c>
      <c r="AM257" s="120">
        <f t="shared" si="211"/>
        <v>0.94474437401605016</v>
      </c>
      <c r="AP257" s="6">
        <v>2083</v>
      </c>
      <c r="AQ257" s="107">
        <v>4.5</v>
      </c>
      <c r="AR257" s="24">
        <f t="shared" si="237"/>
        <v>1.5685115107760061</v>
      </c>
      <c r="AS257" s="34">
        <f t="shared" si="238"/>
        <v>2.5275544410506448</v>
      </c>
      <c r="AT257" s="25">
        <f t="shared" si="239"/>
        <v>1.4654683708471459</v>
      </c>
      <c r="AU257" s="26">
        <f t="shared" si="240"/>
        <v>9.7960033488981954E-2</v>
      </c>
      <c r="AV257" s="120">
        <f t="shared" si="230"/>
        <v>1.0620860702034989</v>
      </c>
      <c r="AX257" s="6"/>
      <c r="AZ257" s="6">
        <v>2083</v>
      </c>
      <c r="BA257" s="107">
        <v>4.5</v>
      </c>
      <c r="BB257" s="107">
        <f t="shared" si="206"/>
        <v>5.482843205877697</v>
      </c>
      <c r="BC257" s="24">
        <f t="shared" si="257"/>
        <v>2.7682197846137937</v>
      </c>
      <c r="BD257" s="34">
        <f t="shared" si="258"/>
        <v>3.6755975686934899</v>
      </c>
      <c r="BE257" s="25">
        <f t="shared" si="259"/>
        <v>2.7024653025173784</v>
      </c>
      <c r="BF257" s="26">
        <f t="shared" si="260"/>
        <v>8.5316336023845377E-2</v>
      </c>
      <c r="BG257" s="16">
        <f t="shared" si="231"/>
        <v>0.97313226617611148</v>
      </c>
      <c r="BH257" s="67">
        <v>0.34999999999999898</v>
      </c>
      <c r="BP257" s="107">
        <f t="shared" si="207"/>
        <v>6.6019470309718065</v>
      </c>
      <c r="BQ257" s="24">
        <f t="shared" si="267"/>
        <v>3.2024265317626086</v>
      </c>
      <c r="BR257" s="34">
        <f t="shared" si="261"/>
        <v>4.342668098194979</v>
      </c>
      <c r="BS257" s="25">
        <f t="shared" si="262"/>
        <v>3.1261332882382251</v>
      </c>
      <c r="BT257" s="26">
        <f t="shared" si="263"/>
        <v>8.9522291173332505E-2</v>
      </c>
      <c r="BU257" s="67">
        <v>0.34999999999999898</v>
      </c>
      <c r="CC257" s="107">
        <f t="shared" si="208"/>
        <v>7.1527334101870395</v>
      </c>
      <c r="CD257" s="24">
        <f t="shared" si="242"/>
        <v>3.3616352543994106</v>
      </c>
      <c r="CE257" s="34">
        <f t="shared" si="264"/>
        <v>4.6363940922854585</v>
      </c>
      <c r="CF257" s="25">
        <f t="shared" si="265"/>
        <v>3.2814421518769157</v>
      </c>
      <c r="CG257" s="26">
        <f t="shared" si="266"/>
        <v>8.960961521553934E-2</v>
      </c>
      <c r="CH257" s="67">
        <v>0.34999999999999898</v>
      </c>
      <c r="CY257" s="67"/>
      <c r="DA257" s="6">
        <v>2083</v>
      </c>
      <c r="DB257" s="107">
        <f t="shared" si="277"/>
        <v>6.5</v>
      </c>
      <c r="DC257" s="24">
        <f t="shared" si="244"/>
        <v>1.2364232311201997</v>
      </c>
      <c r="DD257" s="34">
        <f t="shared" si="245"/>
        <v>2.326384173957651</v>
      </c>
      <c r="DE257" s="25">
        <f t="shared" si="246"/>
        <v>1.15597565224254</v>
      </c>
      <c r="DF257" s="26">
        <f t="shared" si="247"/>
        <v>8.8338011236744632E-2</v>
      </c>
      <c r="DG257" s="120">
        <f t="shared" si="232"/>
        <v>1.170408521715111</v>
      </c>
      <c r="DK257" s="6">
        <v>2083</v>
      </c>
      <c r="DL257" s="107">
        <f t="shared" si="278"/>
        <v>7.3263451885483182</v>
      </c>
      <c r="DM257" s="24">
        <f t="shared" si="248"/>
        <v>2.1737766915436794</v>
      </c>
      <c r="DN257" s="34">
        <f t="shared" si="249"/>
        <v>3.6987688947979622</v>
      </c>
      <c r="DO257" s="25">
        <f t="shared" si="250"/>
        <v>2.1223816597016159</v>
      </c>
      <c r="DP257" s="26">
        <f t="shared" si="251"/>
        <v>7.6765145360728884E-2</v>
      </c>
      <c r="DQ257" s="110">
        <f t="shared" si="233"/>
        <v>1.5763872350963464</v>
      </c>
      <c r="DR257" s="67">
        <v>0.34999999999999898</v>
      </c>
      <c r="DT257" s="6">
        <v>2083</v>
      </c>
      <c r="DU257" s="107">
        <v>4.5</v>
      </c>
      <c r="DV257" s="24">
        <f t="shared" si="253"/>
        <v>1.6082425052544538</v>
      </c>
      <c r="DW257" s="34">
        <f t="shared" si="254"/>
        <v>2.5558467000875451</v>
      </c>
      <c r="DX257" s="25">
        <f t="shared" si="255"/>
        <v>1.508994923211608</v>
      </c>
      <c r="DY257" s="26">
        <f t="shared" si="256"/>
        <v>0.19333895117304156</v>
      </c>
      <c r="DZ257" s="110">
        <f t="shared" si="234"/>
        <v>1.0468517768759371</v>
      </c>
      <c r="EC257" s="6">
        <v>2083</v>
      </c>
      <c r="ED257" s="107">
        <v>4.5</v>
      </c>
      <c r="EE257" s="24">
        <f>EG256+((ED257-EG256)*EI$130)</f>
        <v>2.3290608775404573</v>
      </c>
      <c r="EF257" s="34">
        <f>EG257+(ED257-EG257)*EI$133</f>
        <v>3.0542158085372852</v>
      </c>
      <c r="EG257" s="25">
        <f>EE257-((EH257-EH256)*EI$132/EI$131)</f>
        <v>2.2757166285189006</v>
      </c>
      <c r="EH257" s="26">
        <f>EH256+(EE257-EH256)*EJ257*EI$129*EI$131/EI$132</f>
        <v>0.1533135394469396</v>
      </c>
      <c r="EI257" s="110">
        <f t="shared" si="235"/>
        <v>0.7784991800183847</v>
      </c>
      <c r="EJ257" s="67">
        <v>0.34999999999999898</v>
      </c>
      <c r="EK257" s="6"/>
      <c r="EL257" s="23"/>
      <c r="EM257" s="24"/>
      <c r="EN257" s="34"/>
      <c r="EO257" s="25"/>
      <c r="EP257" s="26"/>
      <c r="EQ257" s="16"/>
      <c r="ES257" s="6"/>
      <c r="ET257" s="23"/>
    </row>
    <row r="258" spans="1:150" x14ac:dyDescent="0.35">
      <c r="A258" s="14">
        <v>2068</v>
      </c>
      <c r="B258" s="107">
        <v>4</v>
      </c>
      <c r="C258" s="24">
        <f t="shared" si="268"/>
        <v>1.2886239152439365</v>
      </c>
      <c r="D258" s="34">
        <f t="shared" si="269"/>
        <v>2.1823135577690014</v>
      </c>
      <c r="E258" s="25">
        <f t="shared" si="270"/>
        <v>1.2035593196446177</v>
      </c>
      <c r="F258" s="26">
        <f t="shared" si="213"/>
        <v>7.4648226908323068E-2</v>
      </c>
      <c r="G258" s="120">
        <f t="shared" si="271"/>
        <v>0.97875423812438367</v>
      </c>
      <c r="I258" s="14">
        <v>2068</v>
      </c>
      <c r="J258" s="107">
        <v>4</v>
      </c>
      <c r="K258" s="24">
        <f t="shared" si="272"/>
        <v>1.3622995551365902</v>
      </c>
      <c r="L258" s="34">
        <f t="shared" si="273"/>
        <v>2.2561589558134778</v>
      </c>
      <c r="M258" s="25">
        <f t="shared" si="274"/>
        <v>1.3171676243284276</v>
      </c>
      <c r="N258" s="26">
        <f t="shared" si="275"/>
        <v>7.4143227490175101E-2</v>
      </c>
      <c r="O258" s="120">
        <f t="shared" si="276"/>
        <v>0.93899133148505021</v>
      </c>
      <c r="Q258" s="14">
        <v>2068</v>
      </c>
      <c r="R258" s="107">
        <v>4</v>
      </c>
      <c r="S258" s="24">
        <f t="shared" si="216"/>
        <v>1.3040063064503788</v>
      </c>
      <c r="T258" s="34">
        <f t="shared" si="217"/>
        <v>2.1360733150436673</v>
      </c>
      <c r="U258" s="25">
        <f t="shared" si="218"/>
        <v>1.1324204846825647</v>
      </c>
      <c r="V258" s="26">
        <f t="shared" si="219"/>
        <v>7.9627724195566726E-2</v>
      </c>
      <c r="W258" s="120">
        <f t="shared" si="209"/>
        <v>1.0036528303611025</v>
      </c>
      <c r="Y258" s="14">
        <v>2068</v>
      </c>
      <c r="Z258" s="107">
        <v>4</v>
      </c>
      <c r="AA258" s="24">
        <f t="shared" si="221"/>
        <v>1.323869545006753</v>
      </c>
      <c r="AB258" s="34">
        <f t="shared" si="222"/>
        <v>2.1538831906561504</v>
      </c>
      <c r="AC258" s="25">
        <f t="shared" si="223"/>
        <v>1.1598202933171546</v>
      </c>
      <c r="AD258" s="26">
        <f t="shared" si="224"/>
        <v>0.15446670118213771</v>
      </c>
      <c r="AE258" s="120">
        <f t="shared" si="210"/>
        <v>0.99406289733899578</v>
      </c>
      <c r="AG258" s="14">
        <v>2068</v>
      </c>
      <c r="AH258" s="107">
        <v>4</v>
      </c>
      <c r="AI258" s="24">
        <f t="shared" si="226"/>
        <v>1.3524591633359806</v>
      </c>
      <c r="AJ258" s="34">
        <f t="shared" si="227"/>
        <v>2.2491596231837252</v>
      </c>
      <c r="AK258" s="25">
        <f t="shared" si="228"/>
        <v>1.3063994202826543</v>
      </c>
      <c r="AL258" s="26">
        <f t="shared" si="229"/>
        <v>3.7134037177536584E-2</v>
      </c>
      <c r="AM258" s="120">
        <f t="shared" si="211"/>
        <v>0.94276020290107088</v>
      </c>
      <c r="AP258" s="14">
        <v>2084</v>
      </c>
      <c r="AQ258" s="107">
        <v>4.5</v>
      </c>
      <c r="AR258" s="24">
        <f t="shared" si="237"/>
        <v>1.5699776401551702</v>
      </c>
      <c r="AS258" s="34">
        <f t="shared" si="238"/>
        <v>2.528508664997549</v>
      </c>
      <c r="AT258" s="25">
        <f t="shared" si="239"/>
        <v>1.4669364076885372</v>
      </c>
      <c r="AU258" s="26">
        <f t="shared" si="240"/>
        <v>9.9453384684150548E-2</v>
      </c>
      <c r="AV258" s="120">
        <f t="shared" si="230"/>
        <v>1.0615722573090118</v>
      </c>
      <c r="AX258" s="14"/>
      <c r="AZ258" s="14">
        <v>2084</v>
      </c>
      <c r="BA258" s="107">
        <v>4.5</v>
      </c>
      <c r="BB258" s="107">
        <f t="shared" si="206"/>
        <v>5.4905584144941848</v>
      </c>
      <c r="BC258" s="24">
        <f t="shared" si="257"/>
        <v>2.7984872292938596</v>
      </c>
      <c r="BD258" s="34">
        <f t="shared" si="258"/>
        <v>3.6987393903950858</v>
      </c>
      <c r="BE258" s="25">
        <f t="shared" si="259"/>
        <v>2.733913762034033</v>
      </c>
      <c r="BF258" s="26">
        <f t="shared" si="260"/>
        <v>8.6252183375437066E-2</v>
      </c>
      <c r="BG258" s="16">
        <f t="shared" si="231"/>
        <v>0.96482562836105279</v>
      </c>
      <c r="BH258" s="67">
        <v>0.33999999999999903</v>
      </c>
      <c r="BP258" s="107">
        <f t="shared" si="207"/>
        <v>6.6336394095484197</v>
      </c>
      <c r="BQ258" s="24">
        <f t="shared" si="267"/>
        <v>3.2469317990561484</v>
      </c>
      <c r="BR258" s="34">
        <f t="shared" si="261"/>
        <v>4.3834343376414964</v>
      </c>
      <c r="BS258" s="25">
        <f t="shared" si="262"/>
        <v>3.1717854527685372</v>
      </c>
      <c r="BT258" s="26">
        <f t="shared" si="263"/>
        <v>9.0611368655761651E-2</v>
      </c>
      <c r="BU258" s="67">
        <v>0.33999999999999903</v>
      </c>
      <c r="CC258" s="107">
        <f t="shared" si="208"/>
        <v>7.2105142594707612</v>
      </c>
      <c r="CD258" s="24">
        <f t="shared" si="242"/>
        <v>3.4167593952624475</v>
      </c>
      <c r="CE258" s="34">
        <f t="shared" si="264"/>
        <v>4.6931025906380315</v>
      </c>
      <c r="CF258" s="25">
        <f t="shared" si="265"/>
        <v>3.3375732304973313</v>
      </c>
      <c r="CG258" s="26">
        <f t="shared" si="266"/>
        <v>9.075724079184537E-2</v>
      </c>
      <c r="CH258" s="67">
        <v>0.33999999999999903</v>
      </c>
      <c r="CY258" s="67"/>
      <c r="DA258" s="14">
        <v>2084</v>
      </c>
      <c r="DB258" s="107">
        <f t="shared" si="277"/>
        <v>6.5</v>
      </c>
      <c r="DC258" s="24">
        <f t="shared" si="244"/>
        <v>1.2378728253719231</v>
      </c>
      <c r="DD258" s="34">
        <f t="shared" si="245"/>
        <v>2.3273135024485994</v>
      </c>
      <c r="DE258" s="25">
        <f t="shared" si="246"/>
        <v>1.1574053883824602</v>
      </c>
      <c r="DF258" s="26">
        <f t="shared" si="247"/>
        <v>8.9504205975722353E-2</v>
      </c>
      <c r="DG258" s="120">
        <f t="shared" si="232"/>
        <v>1.1699081140661391</v>
      </c>
      <c r="DK258" s="14">
        <v>2084</v>
      </c>
      <c r="DL258" s="107">
        <f t="shared" si="278"/>
        <v>7.3348394529566683</v>
      </c>
      <c r="DM258" s="24">
        <f t="shared" si="248"/>
        <v>2.2022625753832497</v>
      </c>
      <c r="DN258" s="34">
        <f t="shared" si="249"/>
        <v>3.7277830372914984</v>
      </c>
      <c r="DO258" s="25">
        <f t="shared" si="250"/>
        <v>2.151675736548714</v>
      </c>
      <c r="DP258" s="26">
        <f t="shared" si="251"/>
        <v>7.7498287952533745E-2</v>
      </c>
      <c r="DQ258" s="110">
        <f t="shared" si="233"/>
        <v>1.5761073007427844</v>
      </c>
      <c r="DR258" s="67">
        <v>0.33999999999999903</v>
      </c>
      <c r="DT258" s="14">
        <v>2084</v>
      </c>
      <c r="DU258" s="107">
        <v>4.5</v>
      </c>
      <c r="DV258" s="24">
        <f t="shared" si="253"/>
        <v>1.6106591857716455</v>
      </c>
      <c r="DW258" s="34">
        <f t="shared" si="254"/>
        <v>2.5574404000773336</v>
      </c>
      <c r="DX258" s="25">
        <f t="shared" si="255"/>
        <v>1.5114467693497438</v>
      </c>
      <c r="DY258" s="26">
        <f t="shared" si="256"/>
        <v>0.19625696342074456</v>
      </c>
      <c r="DZ258" s="110">
        <f t="shared" si="234"/>
        <v>1.0459936307275899</v>
      </c>
      <c r="EC258" s="14">
        <v>2084</v>
      </c>
      <c r="ED258" s="107">
        <v>4.5</v>
      </c>
      <c r="EE258" s="24">
        <f>EG257+((ED258-EG257)*EI$130)</f>
        <v>2.3513200203155433</v>
      </c>
      <c r="EF258" s="34">
        <f>EG258+(ED258-EG258)*EI$133</f>
        <v>3.0693548529460664</v>
      </c>
      <c r="EG258" s="25">
        <f>EE258-((EH258-EH257)*EI$132/EI$131)</f>
        <v>2.2990074660708713</v>
      </c>
      <c r="EH258" s="26">
        <f>EH257+(EE258-EH257)*EJ258*EI$129*EI$131/EI$132</f>
        <v>0.1548521439835476</v>
      </c>
      <c r="EI258" s="110">
        <f t="shared" si="235"/>
        <v>0.77034738687519511</v>
      </c>
      <c r="EJ258" s="67">
        <v>0.33999999999999903</v>
      </c>
      <c r="EK258" s="14"/>
      <c r="EL258" s="23"/>
      <c r="EM258" s="24"/>
      <c r="EN258" s="34"/>
      <c r="EO258" s="25"/>
      <c r="EP258" s="26"/>
      <c r="EQ258" s="16"/>
      <c r="ES258" s="14"/>
      <c r="ET258" s="23"/>
    </row>
    <row r="259" spans="1:150" x14ac:dyDescent="0.35">
      <c r="A259" s="6">
        <v>2069</v>
      </c>
      <c r="B259" s="107">
        <v>4</v>
      </c>
      <c r="C259" s="24">
        <f t="shared" si="268"/>
        <v>1.2912976459907679</v>
      </c>
      <c r="D259" s="34">
        <f t="shared" si="269"/>
        <v>2.1839859213257475</v>
      </c>
      <c r="E259" s="25">
        <f t="shared" si="270"/>
        <v>1.2061321866549966</v>
      </c>
      <c r="F259" s="26">
        <f t="shared" si="213"/>
        <v>7.5882508927682071E-2</v>
      </c>
      <c r="G259" s="120">
        <f t="shared" si="271"/>
        <v>0.97785373467075098</v>
      </c>
      <c r="I259" s="6">
        <v>2069</v>
      </c>
      <c r="J259" s="107">
        <v>4</v>
      </c>
      <c r="K259" s="24">
        <f t="shared" si="272"/>
        <v>1.3682138759403306</v>
      </c>
      <c r="L259" s="34">
        <f t="shared" si="273"/>
        <v>2.2598989121089739</v>
      </c>
      <c r="M259" s="25">
        <f t="shared" si="274"/>
        <v>1.3229214032445753</v>
      </c>
      <c r="N259" s="26">
        <f t="shared" si="275"/>
        <v>7.5475359040050261E-2</v>
      </c>
      <c r="O259" s="120">
        <f t="shared" si="276"/>
        <v>0.93697750886439857</v>
      </c>
      <c r="Q259" s="6">
        <v>2069</v>
      </c>
      <c r="R259" s="107">
        <v>4</v>
      </c>
      <c r="S259" s="24">
        <f t="shared" si="216"/>
        <v>1.3051061230949808</v>
      </c>
      <c r="T259" s="34">
        <f t="shared" si="217"/>
        <v>2.1368004457118914</v>
      </c>
      <c r="U259" s="25">
        <f t="shared" si="218"/>
        <v>1.1335391472490635</v>
      </c>
      <c r="V259" s="26">
        <f t="shared" si="219"/>
        <v>8.0862018985825124E-2</v>
      </c>
      <c r="W259" s="120">
        <f t="shared" si="209"/>
        <v>1.003261298462828</v>
      </c>
      <c r="Y259" s="6">
        <v>2069</v>
      </c>
      <c r="Z259" s="107">
        <v>4</v>
      </c>
      <c r="AA259" s="24">
        <f t="shared" si="221"/>
        <v>1.3257719935786334</v>
      </c>
      <c r="AB259" s="34">
        <f t="shared" si="222"/>
        <v>2.1551630142180307</v>
      </c>
      <c r="AC259" s="25">
        <f t="shared" si="223"/>
        <v>1.1617892526431244</v>
      </c>
      <c r="AD259" s="26">
        <f t="shared" si="224"/>
        <v>0.15684326264497117</v>
      </c>
      <c r="AE259" s="120">
        <f t="shared" si="210"/>
        <v>0.99337376157490631</v>
      </c>
      <c r="AG259" s="6">
        <v>2069</v>
      </c>
      <c r="AH259" s="107">
        <v>4</v>
      </c>
      <c r="AI259" s="24">
        <f t="shared" si="226"/>
        <v>1.3580195817923575</v>
      </c>
      <c r="AJ259" s="34">
        <f t="shared" si="227"/>
        <v>2.252662582025045</v>
      </c>
      <c r="AK259" s="25">
        <f t="shared" si="228"/>
        <v>1.3117885877308386</v>
      </c>
      <c r="AL259" s="26">
        <f t="shared" si="229"/>
        <v>3.7804051584225264E-2</v>
      </c>
      <c r="AM259" s="120">
        <f t="shared" si="211"/>
        <v>0.94087399429420637</v>
      </c>
      <c r="AP259" s="6">
        <v>2085</v>
      </c>
      <c r="AQ259" s="107">
        <v>4.5</v>
      </c>
      <c r="AR259" s="24">
        <f t="shared" si="237"/>
        <v>1.5713951178077439</v>
      </c>
      <c r="AS259" s="34">
        <f t="shared" si="238"/>
        <v>2.5294334777179102</v>
      </c>
      <c r="AT259" s="25">
        <f t="shared" si="239"/>
        <v>1.4683591964890925</v>
      </c>
      <c r="AU259" s="26">
        <f t="shared" si="240"/>
        <v>0.10094665890615999</v>
      </c>
      <c r="AV259" s="120">
        <f t="shared" si="230"/>
        <v>1.0610742812288176</v>
      </c>
      <c r="AX259" s="6"/>
      <c r="AZ259" s="6">
        <v>2085</v>
      </c>
      <c r="BA259" s="107">
        <v>4.5</v>
      </c>
      <c r="BB259" s="107">
        <f t="shared" ref="BB259:BB322" si="279">$BA259+($BE258-$BE$192)^$BG$135*$BG$134*$BG$136</f>
        <v>5.4983064247456257</v>
      </c>
      <c r="BC259" s="24">
        <f t="shared" si="257"/>
        <v>2.8291194453378203</v>
      </c>
      <c r="BD259" s="34">
        <f t="shared" si="258"/>
        <v>3.7221507361921868</v>
      </c>
      <c r="BE259" s="25">
        <f t="shared" si="259"/>
        <v>2.7657592115864893</v>
      </c>
      <c r="BF259" s="26">
        <f t="shared" si="260"/>
        <v>8.7170447632702736E-2</v>
      </c>
      <c r="BG259" s="16">
        <f t="shared" si="231"/>
        <v>0.95639152460569754</v>
      </c>
      <c r="BH259" s="67">
        <v>0.32999999999999902</v>
      </c>
      <c r="BP259" s="107">
        <f t="shared" ref="BP259:BP322" si="280">$BA259+($BS258-0.7)^$BT$135*$BT$134*$BT$136</f>
        <v>6.6656981055341067</v>
      </c>
      <c r="BQ259" s="24">
        <f t="shared" si="267"/>
        <v>3.2921158045297836</v>
      </c>
      <c r="BR259" s="34">
        <f t="shared" si="261"/>
        <v>4.4247990207766481</v>
      </c>
      <c r="BS259" s="25">
        <f t="shared" si="262"/>
        <v>3.2181610520610939</v>
      </c>
      <c r="BT259" s="26">
        <f t="shared" si="263"/>
        <v>9.1683176662554253E-2</v>
      </c>
      <c r="BU259" s="67">
        <v>0.32999999999999902</v>
      </c>
      <c r="CC259" s="107">
        <f t="shared" ref="CC259:CC322" si="281">$BA259+($CF258-0.7)^$CH$135*$CH$134*$CH$136</f>
        <v>7.2694518920221984</v>
      </c>
      <c r="CD259" s="24">
        <f t="shared" si="242"/>
        <v>3.4729871316002479</v>
      </c>
      <c r="CE259" s="34">
        <f t="shared" si="264"/>
        <v>4.7509656159374423</v>
      </c>
      <c r="CF259" s="25">
        <f t="shared" si="265"/>
        <v>3.3948576211225738</v>
      </c>
      <c r="CG259" s="26">
        <f t="shared" si="266"/>
        <v>9.1889552537898614E-2</v>
      </c>
      <c r="CH259" s="67">
        <v>0.32999999999999902</v>
      </c>
      <c r="CY259" s="67"/>
      <c r="DA259" s="6">
        <v>2085</v>
      </c>
      <c r="DB259" s="107">
        <f t="shared" si="277"/>
        <v>6.5</v>
      </c>
      <c r="DC259" s="24">
        <f t="shared" si="244"/>
        <v>1.239280650805499</v>
      </c>
      <c r="DD259" s="34">
        <f t="shared" si="245"/>
        <v>2.32821759478382</v>
      </c>
      <c r="DE259" s="25">
        <f t="shared" si="246"/>
        <v>1.158796299667415</v>
      </c>
      <c r="DF259" s="26">
        <f t="shared" si="247"/>
        <v>9.0670645847288789E-2</v>
      </c>
      <c r="DG259" s="120">
        <f t="shared" si="232"/>
        <v>1.1694212951164049</v>
      </c>
      <c r="DK259" s="6">
        <v>2085</v>
      </c>
      <c r="DL259" s="107">
        <f t="shared" si="278"/>
        <v>7.3433925597656566</v>
      </c>
      <c r="DM259" s="24">
        <f t="shared" si="248"/>
        <v>2.2312387968645138</v>
      </c>
      <c r="DN259" s="34">
        <f t="shared" si="249"/>
        <v>3.7571542001386011</v>
      </c>
      <c r="DO259" s="25">
        <f t="shared" si="250"/>
        <v>2.1814873911086474</v>
      </c>
      <c r="DP259" s="26">
        <f t="shared" si="251"/>
        <v>7.8219322818560796E-2</v>
      </c>
      <c r="DQ259" s="110">
        <f t="shared" si="233"/>
        <v>1.5756668090299537</v>
      </c>
      <c r="DR259" s="67">
        <v>0.32999999999999902</v>
      </c>
      <c r="DT259" s="6">
        <v>2085</v>
      </c>
      <c r="DU259" s="107">
        <v>4.5</v>
      </c>
      <c r="DV259" s="24">
        <f t="shared" si="253"/>
        <v>1.613027693659546</v>
      </c>
      <c r="DW259" s="34">
        <f t="shared" si="254"/>
        <v>2.5590049326528392</v>
      </c>
      <c r="DX259" s="25">
        <f t="shared" si="255"/>
        <v>1.5138537425428296</v>
      </c>
      <c r="DY259" s="26">
        <f t="shared" si="256"/>
        <v>0.1991738443359421</v>
      </c>
      <c r="DZ259" s="110">
        <f t="shared" si="234"/>
        <v>1.0451511901100097</v>
      </c>
      <c r="EC259" s="6">
        <v>2085</v>
      </c>
      <c r="ED259" s="107">
        <v>4.5</v>
      </c>
      <c r="EE259" s="24">
        <f>EG258+((ED259-EG258)*EI$130)</f>
        <v>2.3738192022991225</v>
      </c>
      <c r="EF259" s="34">
        <f>EG259+(ED259-EG259)*EI$133</f>
        <v>3.0846646911138214</v>
      </c>
      <c r="EG259" s="25">
        <f>EE259-((EH259-EH258)*EI$132/EI$131)</f>
        <v>2.3225610632520328</v>
      </c>
      <c r="EH259" s="26">
        <f>EH258+(EE259-EH258)*EJ259*EI$129*EI$131/EI$132</f>
        <v>0.15635973630846201</v>
      </c>
      <c r="EI259" s="110">
        <f t="shared" si="235"/>
        <v>0.76210362786178854</v>
      </c>
      <c r="EJ259" s="67">
        <v>0.32999999999999902</v>
      </c>
      <c r="EK259" s="6"/>
      <c r="EL259" s="23"/>
      <c r="EM259" s="24"/>
      <c r="EN259" s="34"/>
      <c r="EO259" s="25"/>
      <c r="EP259" s="26"/>
      <c r="EQ259" s="16"/>
      <c r="ES259" s="6"/>
      <c r="ET259" s="23"/>
    </row>
    <row r="260" spans="1:150" x14ac:dyDescent="0.35">
      <c r="A260" s="14">
        <v>2070</v>
      </c>
      <c r="B260" s="107">
        <v>4</v>
      </c>
      <c r="C260" s="24">
        <f t="shared" si="268"/>
        <v>1.293789789298696</v>
      </c>
      <c r="D260" s="34">
        <f t="shared" si="269"/>
        <v>2.1855485817872715</v>
      </c>
      <c r="E260" s="25">
        <f t="shared" si="270"/>
        <v>1.2085362796727255</v>
      </c>
      <c r="F260" s="26">
        <f t="shared" si="213"/>
        <v>7.7118067038203383E-2</v>
      </c>
      <c r="G260" s="120">
        <f t="shared" si="271"/>
        <v>0.97701230211454604</v>
      </c>
      <c r="I260" s="14">
        <v>2070</v>
      </c>
      <c r="J260" s="107">
        <v>4</v>
      </c>
      <c r="K260" s="24">
        <f t="shared" si="272"/>
        <v>1.3738581777050407</v>
      </c>
      <c r="L260" s="34">
        <f t="shared" si="273"/>
        <v>2.2634696063836479</v>
      </c>
      <c r="M260" s="25">
        <f t="shared" si="274"/>
        <v>1.3284147790517662</v>
      </c>
      <c r="N260" s="26">
        <f t="shared" si="275"/>
        <v>7.6811929588675984E-2</v>
      </c>
      <c r="O260" s="120">
        <f t="shared" si="276"/>
        <v>0.93505482733188172</v>
      </c>
      <c r="Q260" s="14">
        <v>2070</v>
      </c>
      <c r="R260" s="107">
        <v>4</v>
      </c>
      <c r="S260" s="24">
        <f t="shared" si="216"/>
        <v>1.306157419801725</v>
      </c>
      <c r="T260" s="34">
        <f t="shared" si="217"/>
        <v>2.1375004413968748</v>
      </c>
      <c r="U260" s="25">
        <f t="shared" si="218"/>
        <v>1.1346160636874993</v>
      </c>
      <c r="V260" s="26">
        <f t="shared" si="219"/>
        <v>8.2096129461467035E-2</v>
      </c>
      <c r="W260" s="120">
        <f t="shared" si="209"/>
        <v>1.0028843777093754</v>
      </c>
      <c r="Y260" s="14">
        <v>2070</v>
      </c>
      <c r="Z260" s="107">
        <v>4</v>
      </c>
      <c r="AA260" s="24">
        <f t="shared" si="221"/>
        <v>1.3276259066111866</v>
      </c>
      <c r="AB260" s="34">
        <f t="shared" si="222"/>
        <v>2.1564156186963452</v>
      </c>
      <c r="AC260" s="25">
        <f t="shared" si="223"/>
        <v>1.163716336455916</v>
      </c>
      <c r="AD260" s="26">
        <f t="shared" si="224"/>
        <v>0.15921876366171422</v>
      </c>
      <c r="AE260" s="120">
        <f t="shared" si="210"/>
        <v>0.99269928224042925</v>
      </c>
      <c r="AG260" s="14">
        <v>2070</v>
      </c>
      <c r="AH260" s="107">
        <v>4</v>
      </c>
      <c r="AI260" s="24">
        <f t="shared" si="226"/>
        <v>1.3633054712355648</v>
      </c>
      <c r="AJ260" s="34">
        <f t="shared" si="227"/>
        <v>2.2559933990060488</v>
      </c>
      <c r="AK260" s="25">
        <f t="shared" si="228"/>
        <v>1.3169129215477677</v>
      </c>
      <c r="AL260" s="26">
        <f t="shared" si="229"/>
        <v>3.8476407376802031E-2</v>
      </c>
      <c r="AM260" s="120">
        <f t="shared" si="211"/>
        <v>0.93908047745828105</v>
      </c>
      <c r="AP260" s="14">
        <v>2086</v>
      </c>
      <c r="AQ260" s="107">
        <v>4.5</v>
      </c>
      <c r="AR260" s="24">
        <f t="shared" si="237"/>
        <v>1.5727689057620082</v>
      </c>
      <c r="AS260" s="34">
        <f t="shared" si="238"/>
        <v>2.5303318765133644</v>
      </c>
      <c r="AT260" s="25">
        <f t="shared" si="239"/>
        <v>1.4697413484820991</v>
      </c>
      <c r="AU260" s="26">
        <f t="shared" si="240"/>
        <v>0.10243981191021664</v>
      </c>
      <c r="AV260" s="120">
        <f t="shared" si="230"/>
        <v>1.0605905280312653</v>
      </c>
      <c r="AX260" s="14"/>
      <c r="AZ260" s="14">
        <v>2086</v>
      </c>
      <c r="BA260" s="107">
        <v>4.5</v>
      </c>
      <c r="BB260" s="107">
        <f t="shared" si="279"/>
        <v>5.5060914411568653</v>
      </c>
      <c r="BC260" s="24">
        <f t="shared" si="257"/>
        <v>2.8601362535728931</v>
      </c>
      <c r="BD260" s="34">
        <f t="shared" si="258"/>
        <v>3.7458461870927939</v>
      </c>
      <c r="BE260" s="25">
        <f t="shared" si="259"/>
        <v>2.7980218195198328</v>
      </c>
      <c r="BF260" s="26">
        <f t="shared" si="260"/>
        <v>8.8070656821877522E-2</v>
      </c>
      <c r="BG260" s="16">
        <f t="shared" si="231"/>
        <v>0.94782436757296118</v>
      </c>
      <c r="BH260" s="67">
        <v>0.31999999999999901</v>
      </c>
      <c r="BP260" s="107">
        <f t="shared" si="280"/>
        <v>6.6981438051121565</v>
      </c>
      <c r="BQ260" s="24">
        <f t="shared" si="267"/>
        <v>3.3380116580761725</v>
      </c>
      <c r="BR260" s="34">
        <f t="shared" si="261"/>
        <v>4.4667913668493844</v>
      </c>
      <c r="BS260" s="25">
        <f t="shared" si="262"/>
        <v>3.2652939000925074</v>
      </c>
      <c r="BT260" s="26">
        <f t="shared" si="263"/>
        <v>9.2737057213042151E-2</v>
      </c>
      <c r="BU260" s="67">
        <v>0.31999999999999901</v>
      </c>
      <c r="CC260" s="107">
        <f t="shared" si="281"/>
        <v>7.3296005021787032</v>
      </c>
      <c r="CD260" s="24">
        <f t="shared" si="242"/>
        <v>3.5303701659461471</v>
      </c>
      <c r="CE260" s="34">
        <f t="shared" si="264"/>
        <v>4.810036505896317</v>
      </c>
      <c r="CF260" s="25">
        <f t="shared" si="265"/>
        <v>3.4533482002058022</v>
      </c>
      <c r="CG260" s="26">
        <f t="shared" si="266"/>
        <v>9.3005812910947089E-2</v>
      </c>
      <c r="CH260" s="67">
        <v>0.31999999999999901</v>
      </c>
      <c r="CY260" s="67"/>
      <c r="DA260" s="14">
        <v>2086</v>
      </c>
      <c r="DB260" s="107">
        <f t="shared" si="277"/>
        <v>6.5</v>
      </c>
      <c r="DC260" s="24">
        <f t="shared" si="244"/>
        <v>1.240650246375012</v>
      </c>
      <c r="DD260" s="34">
        <f t="shared" si="245"/>
        <v>2.3290985883197464</v>
      </c>
      <c r="DE260" s="25">
        <f t="shared" si="246"/>
        <v>1.1601516743380715</v>
      </c>
      <c r="DF260" s="26">
        <f t="shared" si="247"/>
        <v>9.1837291818838651E-2</v>
      </c>
      <c r="DG260" s="120">
        <f t="shared" si="232"/>
        <v>1.1689469139816748</v>
      </c>
      <c r="DK260" s="14">
        <v>2086</v>
      </c>
      <c r="DL260" s="107">
        <f t="shared" si="278"/>
        <v>7.3520086388073977</v>
      </c>
      <c r="DM260" s="24">
        <f t="shared" si="248"/>
        <v>2.2607256292296309</v>
      </c>
      <c r="DN260" s="34">
        <f t="shared" si="249"/>
        <v>3.7868973907605046</v>
      </c>
      <c r="DO260" s="25">
        <f t="shared" si="250"/>
        <v>2.2118374879660228</v>
      </c>
      <c r="DP260" s="26">
        <f t="shared" si="251"/>
        <v>7.8927846604989901E-2</v>
      </c>
      <c r="DQ260" s="110">
        <f t="shared" si="233"/>
        <v>1.5750599027944818</v>
      </c>
      <c r="DR260" s="67">
        <v>0.31999999999999901</v>
      </c>
      <c r="DT260" s="14">
        <v>2086</v>
      </c>
      <c r="DU260" s="107">
        <v>4.5</v>
      </c>
      <c r="DV260" s="24">
        <f t="shared" si="253"/>
        <v>1.6153528538337989</v>
      </c>
      <c r="DW260" s="34">
        <f t="shared" si="254"/>
        <v>2.5605432100598171</v>
      </c>
      <c r="DX260" s="25">
        <f t="shared" si="255"/>
        <v>1.5162203231689493</v>
      </c>
      <c r="DY260" s="26">
        <f t="shared" si="256"/>
        <v>0.20208950700255532</v>
      </c>
      <c r="DZ260" s="110">
        <f t="shared" si="234"/>
        <v>1.0443228868908678</v>
      </c>
      <c r="EC260" s="14">
        <v>2086</v>
      </c>
      <c r="ED260" s="107">
        <v>4.5</v>
      </c>
      <c r="EE260" s="24">
        <f>EG259+((ED260-EG259)*EI$130)</f>
        <v>2.3965722127120963</v>
      </c>
      <c r="EF260" s="34">
        <f>EG260+(ED260-EG260)*EI$133</f>
        <v>3.1001544446064258</v>
      </c>
      <c r="EG260" s="25">
        <f>EE260-((EH260-EH259)*EI$132/EI$131)</f>
        <v>2.3463914532406549</v>
      </c>
      <c r="EH260" s="26">
        <f>EH259+(EE260-EH259)*EJ260*EI$129*EI$131/EI$132</f>
        <v>0.15783564099879852</v>
      </c>
      <c r="EI260" s="110">
        <f t="shared" si="235"/>
        <v>0.75376299136577085</v>
      </c>
      <c r="EJ260" s="67">
        <v>0.31999999999999901</v>
      </c>
      <c r="EK260" s="14"/>
      <c r="EL260" s="23"/>
      <c r="EM260" s="24"/>
      <c r="EN260" s="34"/>
      <c r="EO260" s="25"/>
      <c r="EP260" s="26"/>
      <c r="EQ260" s="16"/>
      <c r="ES260" s="14"/>
      <c r="ET260" s="23"/>
    </row>
    <row r="261" spans="1:150" x14ac:dyDescent="0.35">
      <c r="A261" s="6">
        <v>2071</v>
      </c>
      <c r="B261" s="107">
        <v>4</v>
      </c>
      <c r="C261" s="24">
        <f t="shared" si="268"/>
        <v>1.2961184538979937</v>
      </c>
      <c r="D261" s="34">
        <f t="shared" si="269"/>
        <v>2.1870124774315753</v>
      </c>
      <c r="E261" s="25">
        <f t="shared" si="270"/>
        <v>1.210788426817808</v>
      </c>
      <c r="F261" s="26">
        <f t="shared" si="213"/>
        <v>7.8354734097336509E-2</v>
      </c>
      <c r="G261" s="120">
        <f t="shared" si="271"/>
        <v>0.97622405061376738</v>
      </c>
      <c r="I261" s="6">
        <v>2071</v>
      </c>
      <c r="J261" s="107">
        <v>4</v>
      </c>
      <c r="K261" s="24">
        <f t="shared" si="272"/>
        <v>1.3792470310507483</v>
      </c>
      <c r="L261" s="34">
        <f t="shared" si="273"/>
        <v>2.2668801716247242</v>
      </c>
      <c r="M261" s="25">
        <f t="shared" si="274"/>
        <v>1.3336618024995759</v>
      </c>
      <c r="N261" s="26">
        <f t="shared" si="275"/>
        <v>7.8152671604886939E-2</v>
      </c>
      <c r="O261" s="120">
        <f t="shared" si="276"/>
        <v>0.93321836912514833</v>
      </c>
      <c r="Q261" s="6">
        <v>2071</v>
      </c>
      <c r="R261" s="107">
        <v>4</v>
      </c>
      <c r="S261" s="24">
        <f t="shared" si="216"/>
        <v>1.3071694843322381</v>
      </c>
      <c r="T261" s="34">
        <f t="shared" si="217"/>
        <v>2.1381784895227147</v>
      </c>
      <c r="U261" s="25">
        <f t="shared" si="218"/>
        <v>1.1356592146503299</v>
      </c>
      <c r="V261" s="26">
        <f t="shared" si="219"/>
        <v>8.3330016293710979E-2</v>
      </c>
      <c r="W261" s="120">
        <f t="shared" si="209"/>
        <v>1.0025192748723848</v>
      </c>
      <c r="Y261" s="6">
        <v>2071</v>
      </c>
      <c r="Z261" s="107">
        <v>4</v>
      </c>
      <c r="AA261" s="24">
        <f t="shared" si="221"/>
        <v>1.3294403909167969</v>
      </c>
      <c r="AB261" s="34">
        <f t="shared" si="222"/>
        <v>2.1576460860157054</v>
      </c>
      <c r="AC261" s="25">
        <f t="shared" si="223"/>
        <v>1.1656093631010851</v>
      </c>
      <c r="AD261" s="26">
        <f t="shared" si="224"/>
        <v>0.16159312638368106</v>
      </c>
      <c r="AE261" s="120">
        <f t="shared" si="210"/>
        <v>0.99203672291462031</v>
      </c>
      <c r="AG261" s="6">
        <v>2071</v>
      </c>
      <c r="AH261" s="107">
        <v>4</v>
      </c>
      <c r="AI261" s="24">
        <f t="shared" si="226"/>
        <v>1.3683316023192262</v>
      </c>
      <c r="AJ261" s="34">
        <f t="shared" si="227"/>
        <v>2.2591613358225571</v>
      </c>
      <c r="AK261" s="25">
        <f t="shared" si="228"/>
        <v>1.3217866704962413</v>
      </c>
      <c r="AL261" s="26">
        <f t="shared" si="229"/>
        <v>3.9150971606120653E-2</v>
      </c>
      <c r="AM261" s="120">
        <f t="shared" si="211"/>
        <v>0.93737466532631575</v>
      </c>
      <c r="AP261" s="6">
        <v>2087</v>
      </c>
      <c r="AQ261" s="107">
        <v>4.5</v>
      </c>
      <c r="AR261" s="24">
        <f t="shared" si="237"/>
        <v>1.5741034564403757</v>
      </c>
      <c r="AS261" s="34">
        <f t="shared" si="238"/>
        <v>2.531206550860122</v>
      </c>
      <c r="AT261" s="25">
        <f t="shared" si="239"/>
        <v>1.4710870013232642</v>
      </c>
      <c r="AU261" s="26">
        <f t="shared" si="240"/>
        <v>0.10393280401336319</v>
      </c>
      <c r="AV261" s="120">
        <f t="shared" si="230"/>
        <v>1.0601195495368578</v>
      </c>
      <c r="AX261" s="6"/>
      <c r="AZ261" s="6">
        <v>2087</v>
      </c>
      <c r="BA261" s="107">
        <v>4.5</v>
      </c>
      <c r="BB261" s="107">
        <f t="shared" si="279"/>
        <v>5.513917484737509</v>
      </c>
      <c r="BC261" s="24">
        <f t="shared" si="257"/>
        <v>2.8915572662299294</v>
      </c>
      <c r="BD261" s="34">
        <f t="shared" si="258"/>
        <v>3.7698401640818817</v>
      </c>
      <c r="BE261" s="25">
        <f t="shared" si="259"/>
        <v>2.8307216068057746</v>
      </c>
      <c r="BF261" s="26">
        <f t="shared" si="260"/>
        <v>8.8952333045415999E-2</v>
      </c>
      <c r="BG261" s="16">
        <f t="shared" si="231"/>
        <v>0.93911855727610716</v>
      </c>
      <c r="BH261" s="67">
        <v>0.309999999999999</v>
      </c>
      <c r="BP261" s="107">
        <f t="shared" si="280"/>
        <v>6.7309970798734735</v>
      </c>
      <c r="BQ261" s="24">
        <f t="shared" si="267"/>
        <v>3.3846527176041641</v>
      </c>
      <c r="BR261" s="34">
        <f t="shared" si="261"/>
        <v>4.5094407740086053</v>
      </c>
      <c r="BS261" s="25">
        <f t="shared" si="262"/>
        <v>3.3132181477736768</v>
      </c>
      <c r="BT261" s="26">
        <f t="shared" si="263"/>
        <v>9.3772340833773851E-2</v>
      </c>
      <c r="BU261" s="67">
        <v>0.309999999999999</v>
      </c>
      <c r="CC261" s="107">
        <f t="shared" si="281"/>
        <v>7.3910156102160922</v>
      </c>
      <c r="CD261" s="24">
        <f t="shared" si="242"/>
        <v>3.5889614658065567</v>
      </c>
      <c r="CE261" s="34">
        <f t="shared" si="264"/>
        <v>4.8703699618658014</v>
      </c>
      <c r="CF261" s="25">
        <f t="shared" si="265"/>
        <v>3.5130992281387221</v>
      </c>
      <c r="CG261" s="26">
        <f t="shared" si="266"/>
        <v>9.4105265630770776E-2</v>
      </c>
      <c r="CH261" s="67">
        <v>0.309999999999999</v>
      </c>
      <c r="CY261" s="67"/>
      <c r="DA261" s="6">
        <v>2087</v>
      </c>
      <c r="DB261" s="107">
        <f t="shared" si="277"/>
        <v>6.5</v>
      </c>
      <c r="DC261" s="24">
        <f t="shared" si="244"/>
        <v>1.2419848499288406</v>
      </c>
      <c r="DD261" s="34">
        <f t="shared" si="245"/>
        <v>2.3299584385597414</v>
      </c>
      <c r="DE261" s="25">
        <f t="shared" si="246"/>
        <v>1.1614745208611406</v>
      </c>
      <c r="DF261" s="26">
        <f t="shared" si="247"/>
        <v>9.3004108182138653E-2</v>
      </c>
      <c r="DG261" s="120">
        <f t="shared" si="232"/>
        <v>1.1684839176986008</v>
      </c>
      <c r="DK261" s="6">
        <v>2087</v>
      </c>
      <c r="DL261" s="107">
        <f t="shared" si="278"/>
        <v>7.3606917381168175</v>
      </c>
      <c r="DM261" s="24">
        <f t="shared" si="248"/>
        <v>2.2907436793495837</v>
      </c>
      <c r="DN261" s="34">
        <f t="shared" si="249"/>
        <v>3.8170278375972542</v>
      </c>
      <c r="DO261" s="25">
        <f t="shared" si="250"/>
        <v>2.2427472757790263</v>
      </c>
      <c r="DP261" s="26">
        <f t="shared" si="251"/>
        <v>7.962344665673711E-2</v>
      </c>
      <c r="DQ261" s="110">
        <f t="shared" si="233"/>
        <v>1.5742805618182278</v>
      </c>
      <c r="DR261" s="67">
        <v>0.309999999999999</v>
      </c>
      <c r="DT261" s="6">
        <v>2087</v>
      </c>
      <c r="DU261" s="107">
        <v>4.5</v>
      </c>
      <c r="DV261" s="24">
        <f t="shared" si="253"/>
        <v>1.6176389943844367</v>
      </c>
      <c r="DW261" s="34">
        <f t="shared" si="254"/>
        <v>2.5620578446740083</v>
      </c>
      <c r="DX261" s="25">
        <f t="shared" si="255"/>
        <v>1.5185505302677051</v>
      </c>
      <c r="DY261" s="26">
        <f t="shared" si="256"/>
        <v>0.2050038735942239</v>
      </c>
      <c r="DZ261" s="110">
        <f t="shared" si="234"/>
        <v>1.0435073144063032</v>
      </c>
      <c r="EC261" s="6">
        <v>2087</v>
      </c>
      <c r="ED261" s="107">
        <v>4.5</v>
      </c>
      <c r="EE261" s="24">
        <f>EG260+((ED261-EG260)*EI$130)</f>
        <v>2.4195926077450052</v>
      </c>
      <c r="EF261" s="34">
        <f>EG261+(ED261-EG261)*EI$133</f>
        <v>3.1158331130182981</v>
      </c>
      <c r="EG261" s="25">
        <f>EE261-((EH261-EH260)*EI$132/EI$131)</f>
        <v>2.370512481566613</v>
      </c>
      <c r="EH261" s="26">
        <f>EH260+(EE261-EH260)*EJ261*EI$129*EI$131/EI$132</f>
        <v>0.1592791741216924</v>
      </c>
      <c r="EI261" s="110">
        <f t="shared" si="235"/>
        <v>0.74532063145168514</v>
      </c>
      <c r="EJ261" s="67">
        <v>0.309999999999999</v>
      </c>
      <c r="EK261" s="6"/>
      <c r="EL261" s="23"/>
      <c r="EM261" s="24"/>
      <c r="EN261" s="34"/>
      <c r="EO261" s="25"/>
      <c r="EP261" s="26"/>
      <c r="EQ261" s="16"/>
      <c r="ES261" s="6"/>
      <c r="ET261" s="23"/>
    </row>
    <row r="262" spans="1:150" x14ac:dyDescent="0.35">
      <c r="A262" s="14">
        <v>2072</v>
      </c>
      <c r="B262" s="107">
        <v>4</v>
      </c>
      <c r="C262" s="24">
        <f t="shared" si="268"/>
        <v>1.2982999399263992</v>
      </c>
      <c r="D262" s="34">
        <f t="shared" si="269"/>
        <v>2.1883874540869375</v>
      </c>
      <c r="E262" s="25">
        <f t="shared" si="270"/>
        <v>1.2129037755183654</v>
      </c>
      <c r="F262" s="26">
        <f t="shared" si="213"/>
        <v>7.9592359668467436E-2</v>
      </c>
      <c r="G262" s="120">
        <f t="shared" si="271"/>
        <v>0.9754836785685721</v>
      </c>
      <c r="I262" s="14">
        <v>2072</v>
      </c>
      <c r="J262" s="107">
        <v>4</v>
      </c>
      <c r="K262" s="24">
        <f t="shared" si="272"/>
        <v>1.3843942193834164</v>
      </c>
      <c r="L262" s="34">
        <f t="shared" si="273"/>
        <v>2.270139247387259</v>
      </c>
      <c r="M262" s="25">
        <f t="shared" si="274"/>
        <v>1.3386757652111678</v>
      </c>
      <c r="N262" s="26">
        <f t="shared" si="275"/>
        <v>7.9497332021717784E-2</v>
      </c>
      <c r="O262" s="120">
        <f t="shared" si="276"/>
        <v>0.93146348217609121</v>
      </c>
      <c r="Q262" s="14">
        <v>2072</v>
      </c>
      <c r="R262" s="107">
        <v>4</v>
      </c>
      <c r="S262" s="24">
        <f t="shared" si="216"/>
        <v>1.308149816744087</v>
      </c>
      <c r="T262" s="34">
        <f t="shared" si="217"/>
        <v>2.1388387790426719</v>
      </c>
      <c r="U262" s="25">
        <f t="shared" si="218"/>
        <v>1.1366750446810341</v>
      </c>
      <c r="V262" s="26">
        <f t="shared" si="219"/>
        <v>8.4563647747402007E-2</v>
      </c>
      <c r="W262" s="120">
        <f t="shared" si="209"/>
        <v>1.0021637343616379</v>
      </c>
      <c r="Y262" s="14">
        <v>2072</v>
      </c>
      <c r="Z262" s="107">
        <v>4</v>
      </c>
      <c r="AA262" s="24">
        <f t="shared" si="221"/>
        <v>1.3312228080150887</v>
      </c>
      <c r="AB262" s="34">
        <f t="shared" si="222"/>
        <v>2.1588585241813494</v>
      </c>
      <c r="AC262" s="25">
        <f t="shared" si="223"/>
        <v>1.1674746525866915</v>
      </c>
      <c r="AD262" s="26">
        <f t="shared" si="224"/>
        <v>0.16396628805655639</v>
      </c>
      <c r="AE262" s="120">
        <f t="shared" si="210"/>
        <v>0.99138387159465791</v>
      </c>
      <c r="AG262" s="14">
        <v>2072</v>
      </c>
      <c r="AH262" s="107">
        <v>4</v>
      </c>
      <c r="AI262" s="24">
        <f t="shared" si="226"/>
        <v>1.3731119507428513</v>
      </c>
      <c r="AJ262" s="34">
        <f t="shared" si="227"/>
        <v>2.2621751557074923</v>
      </c>
      <c r="AK262" s="25">
        <f t="shared" si="228"/>
        <v>1.3264233164730654</v>
      </c>
      <c r="AL262" s="26">
        <f t="shared" si="229"/>
        <v>3.982761847959581E-2</v>
      </c>
      <c r="AM262" s="120">
        <f t="shared" si="211"/>
        <v>0.93575183923442684</v>
      </c>
      <c r="AP262" s="14">
        <v>2088</v>
      </c>
      <c r="AQ262" s="107">
        <v>4.5</v>
      </c>
      <c r="AR262" s="24">
        <f t="shared" si="237"/>
        <v>1.5754027649976909</v>
      </c>
      <c r="AS262" s="34">
        <f t="shared" si="238"/>
        <v>2.5320599140237121</v>
      </c>
      <c r="AT262" s="25">
        <f t="shared" si="239"/>
        <v>1.4723998677287877</v>
      </c>
      <c r="AU262" s="26">
        <f t="shared" si="240"/>
        <v>0.10542559962595599</v>
      </c>
      <c r="AV262" s="120">
        <f t="shared" si="230"/>
        <v>1.0596600462949244</v>
      </c>
      <c r="AX262" s="14"/>
      <c r="AZ262" s="14">
        <v>2088</v>
      </c>
      <c r="BA262" s="107">
        <v>4.5</v>
      </c>
      <c r="BB262" s="107">
        <f t="shared" si="279"/>
        <v>5.521788413335436</v>
      </c>
      <c r="BC262" s="24">
        <f t="shared" si="257"/>
        <v>2.923401947622656</v>
      </c>
      <c r="BD262" s="34">
        <f t="shared" si="258"/>
        <v>3.7941469733831497</v>
      </c>
      <c r="BE262" s="25">
        <f t="shared" si="259"/>
        <v>2.8638785057165341</v>
      </c>
      <c r="BF262" s="26">
        <f t="shared" si="260"/>
        <v>8.9814991623765592E-2</v>
      </c>
      <c r="BG262" s="16">
        <f t="shared" si="231"/>
        <v>0.93026846766661553</v>
      </c>
      <c r="BH262" s="67">
        <v>0.29999999999999899</v>
      </c>
      <c r="BP262" s="107">
        <f t="shared" si="280"/>
        <v>6.7642784409454837</v>
      </c>
      <c r="BQ262" s="24">
        <f t="shared" si="267"/>
        <v>3.4320726642705139</v>
      </c>
      <c r="BR262" s="34">
        <f t="shared" si="261"/>
        <v>4.5527768866918423</v>
      </c>
      <c r="BS262" s="25">
        <f t="shared" si="262"/>
        <v>3.361968357478343</v>
      </c>
      <c r="BT262" s="26">
        <f t="shared" si="263"/>
        <v>9.4788345280037198E-2</v>
      </c>
      <c r="BU262" s="67">
        <v>0.29999999999999899</v>
      </c>
      <c r="CC262" s="107">
        <f t="shared" si="281"/>
        <v>7.4537541895456592</v>
      </c>
      <c r="CD262" s="24">
        <f t="shared" si="242"/>
        <v>3.648815385009577</v>
      </c>
      <c r="CE262" s="34">
        <f t="shared" si="264"/>
        <v>4.9320221734676846</v>
      </c>
      <c r="CF262" s="25">
        <f t="shared" si="265"/>
        <v>3.5741664725026219</v>
      </c>
      <c r="CG262" s="26">
        <f t="shared" si="266"/>
        <v>9.5187133927973025E-2</v>
      </c>
      <c r="CH262" s="67">
        <v>0.29999999999999899</v>
      </c>
      <c r="CY262" s="67"/>
      <c r="DA262" s="14">
        <v>2088</v>
      </c>
      <c r="DB262" s="107">
        <f t="shared" si="277"/>
        <v>6.5</v>
      </c>
      <c r="DC262" s="24">
        <f t="shared" si="244"/>
        <v>1.2432874238289435</v>
      </c>
      <c r="DD262" s="34">
        <f t="shared" si="245"/>
        <v>2.330798934626884</v>
      </c>
      <c r="DE262" s="25">
        <f t="shared" si="246"/>
        <v>1.1627675917336675</v>
      </c>
      <c r="DF262" s="26">
        <f t="shared" si="247"/>
        <v>9.4171062270475989E-2</v>
      </c>
      <c r="DG262" s="120">
        <f t="shared" si="232"/>
        <v>1.1680313428932165</v>
      </c>
      <c r="DK262" s="14">
        <v>2088</v>
      </c>
      <c r="DL262" s="107">
        <f t="shared" si="278"/>
        <v>7.3694458373532647</v>
      </c>
      <c r="DM262" s="24">
        <f t="shared" si="248"/>
        <v>2.3213139312351516</v>
      </c>
      <c r="DN262" s="34">
        <f t="shared" si="249"/>
        <v>3.8475610232619966</v>
      </c>
      <c r="DO262" s="25">
        <f t="shared" si="250"/>
        <v>2.2742384310590049</v>
      </c>
      <c r="DP262" s="26">
        <f t="shared" si="251"/>
        <v>8.0305700282478368E-2</v>
      </c>
      <c r="DQ262" s="110">
        <f t="shared" si="233"/>
        <v>1.5733225922029916</v>
      </c>
      <c r="DR262" s="67">
        <v>0.29999999999999899</v>
      </c>
      <c r="DT262" s="14">
        <v>2088</v>
      </c>
      <c r="DU262" s="107">
        <v>4.5</v>
      </c>
      <c r="DV262" s="24">
        <f t="shared" si="253"/>
        <v>1.6198899977439059</v>
      </c>
      <c r="DW262" s="34">
        <f t="shared" si="254"/>
        <v>2.5635511798847279</v>
      </c>
      <c r="DX262" s="25">
        <f t="shared" si="255"/>
        <v>1.520847969053428</v>
      </c>
      <c r="DY262" s="26">
        <f t="shared" si="256"/>
        <v>0.20791687443806148</v>
      </c>
      <c r="DZ262" s="110">
        <f t="shared" si="234"/>
        <v>1.0427032108312999</v>
      </c>
      <c r="EC262" s="14">
        <v>2088</v>
      </c>
      <c r="ED262" s="107">
        <v>4.5</v>
      </c>
      <c r="EE262" s="24">
        <f>EG261+((ED262-EG261)*EI$130)</f>
        <v>2.4428937623181639</v>
      </c>
      <c r="EF262" s="34">
        <f>EG262+(ED262-EG262)*EI$133</f>
        <v>3.1317096063779251</v>
      </c>
      <c r="EG262" s="25">
        <f>EE262-((EH262-EH261)*EI$132/EI$131)</f>
        <v>2.3949378559660386</v>
      </c>
      <c r="EH262" s="26">
        <f>EH261+(EE262-EH261)*EJ262*EI$129*EI$131/EI$132</f>
        <v>0.16068964195557844</v>
      </c>
      <c r="EI262" s="110">
        <f t="shared" si="235"/>
        <v>0.73677175041188647</v>
      </c>
      <c r="EJ262" s="67">
        <v>0.29999999999999899</v>
      </c>
      <c r="EK262" s="14"/>
      <c r="EL262" s="23"/>
      <c r="EM262" s="24"/>
      <c r="EN262" s="34"/>
      <c r="EO262" s="25"/>
      <c r="EP262" s="26"/>
      <c r="EQ262" s="16"/>
      <c r="ES262" s="14"/>
      <c r="ET262" s="23"/>
    </row>
    <row r="263" spans="1:150" x14ac:dyDescent="0.35">
      <c r="A263" s="6">
        <v>2073</v>
      </c>
      <c r="B263" s="107">
        <v>4</v>
      </c>
      <c r="C263" s="24">
        <f t="shared" si="268"/>
        <v>1.3003489195614766</v>
      </c>
      <c r="D263" s="34">
        <f t="shared" si="269"/>
        <v>2.1896823742398279</v>
      </c>
      <c r="E263" s="25">
        <f t="shared" si="270"/>
        <v>1.214895960368966</v>
      </c>
      <c r="F263" s="26">
        <f t="shared" si="213"/>
        <v>8.0830808352416864E-2</v>
      </c>
      <c r="G263" s="120">
        <f t="shared" si="271"/>
        <v>0.97478641387086196</v>
      </c>
      <c r="I263" s="6">
        <v>2073</v>
      </c>
      <c r="J263" s="107">
        <v>4</v>
      </c>
      <c r="K263" s="24">
        <f t="shared" si="272"/>
        <v>1.3893127814264949</v>
      </c>
      <c r="L263" s="34">
        <f t="shared" si="273"/>
        <v>2.2732550064532631</v>
      </c>
      <c r="M263" s="25">
        <f t="shared" si="274"/>
        <v>1.3434692406973276</v>
      </c>
      <c r="N263" s="26">
        <f t="shared" si="275"/>
        <v>8.0845671454928589E-2</v>
      </c>
      <c r="O263" s="120">
        <f t="shared" si="276"/>
        <v>0.92978576575593541</v>
      </c>
      <c r="Q263" s="6">
        <v>2073</v>
      </c>
      <c r="R263" s="107">
        <v>4</v>
      </c>
      <c r="S263" s="24">
        <f t="shared" si="216"/>
        <v>1.3091044734903421</v>
      </c>
      <c r="T263" s="34">
        <f t="shared" si="217"/>
        <v>2.1394846926261151</v>
      </c>
      <c r="U263" s="25">
        <f t="shared" si="218"/>
        <v>1.1376687578863309</v>
      </c>
      <c r="V263" s="26">
        <f t="shared" si="219"/>
        <v>8.5796998219373311E-2</v>
      </c>
      <c r="W263" s="120">
        <f t="shared" si="209"/>
        <v>1.0018159347397841</v>
      </c>
      <c r="Y263" s="6">
        <v>2073</v>
      </c>
      <c r="Z263" s="107">
        <v>4</v>
      </c>
      <c r="AA263" s="24">
        <f t="shared" si="221"/>
        <v>1.3329791086360512</v>
      </c>
      <c r="AB263" s="34">
        <f t="shared" si="222"/>
        <v>2.1600562539406991</v>
      </c>
      <c r="AC263" s="25">
        <f t="shared" si="223"/>
        <v>1.169317313754922</v>
      </c>
      <c r="AD263" s="26">
        <f t="shared" si="224"/>
        <v>0.16633819812729739</v>
      </c>
      <c r="AE263" s="120">
        <f t="shared" si="210"/>
        <v>0.99073894018577713</v>
      </c>
      <c r="AG263" s="6">
        <v>2073</v>
      </c>
      <c r="AH263" s="107">
        <v>4</v>
      </c>
      <c r="AI263" s="24">
        <f t="shared" si="226"/>
        <v>1.3776597400361756</v>
      </c>
      <c r="AJ263" s="34">
        <f t="shared" si="227"/>
        <v>2.2650431502581019</v>
      </c>
      <c r="AK263" s="25">
        <f t="shared" si="228"/>
        <v>1.3308356157816952</v>
      </c>
      <c r="AL263" s="26">
        <f t="shared" si="229"/>
        <v>4.0506228976037555E-2</v>
      </c>
      <c r="AM263" s="120">
        <f t="shared" si="211"/>
        <v>0.9342075344764067</v>
      </c>
      <c r="AP263" s="6">
        <v>2089</v>
      </c>
      <c r="AQ263" s="107">
        <v>4.5</v>
      </c>
      <c r="AR263" s="24">
        <f t="shared" si="237"/>
        <v>1.5766704162842082</v>
      </c>
      <c r="AS263" s="34">
        <f t="shared" si="238"/>
        <v>2.5328941314267848</v>
      </c>
      <c r="AT263" s="25">
        <f t="shared" si="239"/>
        <v>1.4736832791181309</v>
      </c>
      <c r="AU263" s="26">
        <f t="shared" si="240"/>
        <v>0.10691816683126146</v>
      </c>
      <c r="AV263" s="120">
        <f t="shared" si="230"/>
        <v>1.0592108523086539</v>
      </c>
      <c r="AX263" s="6"/>
      <c r="AZ263" s="6">
        <v>2089</v>
      </c>
      <c r="BA263" s="107">
        <v>4.5</v>
      </c>
      <c r="BB263" s="107">
        <f t="shared" si="279"/>
        <v>5.5297079401912077</v>
      </c>
      <c r="BC263" s="24">
        <f t="shared" si="257"/>
        <v>2.955689671439842</v>
      </c>
      <c r="BD263" s="34">
        <f t="shared" si="258"/>
        <v>3.8187808491026471</v>
      </c>
      <c r="BE263" s="25">
        <f t="shared" si="259"/>
        <v>2.8975124154395759</v>
      </c>
      <c r="BF263" s="26">
        <f t="shared" si="260"/>
        <v>9.0658140261450609E-2</v>
      </c>
      <c r="BG263" s="16">
        <f t="shared" si="231"/>
        <v>0.92126843366307121</v>
      </c>
      <c r="BH263" s="67">
        <v>0.28999999999999898</v>
      </c>
      <c r="BP263" s="107">
        <f t="shared" si="280"/>
        <v>6.7980083906262916</v>
      </c>
      <c r="BQ263" s="24">
        <f t="shared" si="267"/>
        <v>3.4803055762199584</v>
      </c>
      <c r="BR263" s="34">
        <f t="shared" si="261"/>
        <v>4.5968296613999229</v>
      </c>
      <c r="BS263" s="25">
        <f t="shared" si="262"/>
        <v>3.4115795764318779</v>
      </c>
      <c r="BT263" s="26">
        <f t="shared" si="263"/>
        <v>9.5784374262473146E-2</v>
      </c>
      <c r="BU263" s="67">
        <v>0.28999999999999898</v>
      </c>
      <c r="CC263" s="107">
        <f t="shared" si="281"/>
        <v>7.517874796127753</v>
      </c>
      <c r="CD263" s="24">
        <f t="shared" si="242"/>
        <v>3.7099877871682714</v>
      </c>
      <c r="CE263" s="34">
        <f t="shared" si="264"/>
        <v>4.995050945684584</v>
      </c>
      <c r="CF263" s="25">
        <f t="shared" si="265"/>
        <v>3.6366073339074934</v>
      </c>
      <c r="CG263" s="26">
        <f t="shared" si="266"/>
        <v>9.6250618757839371E-2</v>
      </c>
      <c r="CH263" s="67">
        <v>0.28999999999999898</v>
      </c>
      <c r="CY263" s="67"/>
      <c r="DA263" s="6">
        <v>2089</v>
      </c>
      <c r="DB263" s="107">
        <f t="shared" si="277"/>
        <v>6.5</v>
      </c>
      <c r="DC263" s="24">
        <f t="shared" si="244"/>
        <v>1.2445606783903491</v>
      </c>
      <c r="DD263" s="34">
        <f t="shared" si="245"/>
        <v>2.3316217134202724</v>
      </c>
      <c r="DE263" s="25">
        <f t="shared" si="246"/>
        <v>1.1640334052619581</v>
      </c>
      <c r="DF263" s="26">
        <f t="shared" si="247"/>
        <v>9.5338124199872962E-2</v>
      </c>
      <c r="DG263" s="120">
        <f t="shared" si="232"/>
        <v>1.1675883081583143</v>
      </c>
      <c r="DK263" s="6">
        <v>2089</v>
      </c>
      <c r="DL263" s="107">
        <f t="shared" si="278"/>
        <v>7.3782748602676209</v>
      </c>
      <c r="DM263" s="24">
        <f t="shared" si="248"/>
        <v>2.352457789336627</v>
      </c>
      <c r="DN263" s="34">
        <f t="shared" si="249"/>
        <v>3.8785127173474061</v>
      </c>
      <c r="DO263" s="25">
        <f t="shared" si="250"/>
        <v>2.3063331019288285</v>
      </c>
      <c r="DP263" s="26">
        <f t="shared" si="251"/>
        <v>8.0974174013026173E-2</v>
      </c>
      <c r="DQ263" s="110">
        <f t="shared" si="233"/>
        <v>1.5721796154185776</v>
      </c>
      <c r="DR263" s="67">
        <v>0.28999999999999898</v>
      </c>
      <c r="DT263" s="6">
        <v>2089</v>
      </c>
      <c r="DU263" s="107">
        <v>4.5</v>
      </c>
      <c r="DV263" s="24">
        <f t="shared" si="253"/>
        <v>1.622109346585302</v>
      </c>
      <c r="DW263" s="34">
        <f t="shared" si="254"/>
        <v>2.5650253177977467</v>
      </c>
      <c r="DX263" s="25">
        <f t="shared" si="255"/>
        <v>1.5231158735349952</v>
      </c>
      <c r="DY263" s="26">
        <f t="shared" si="256"/>
        <v>0.2108284471748352</v>
      </c>
      <c r="DZ263" s="110">
        <f t="shared" si="234"/>
        <v>1.0419094442627514</v>
      </c>
      <c r="EC263" s="6">
        <v>2089</v>
      </c>
      <c r="ED263" s="107">
        <v>4.5</v>
      </c>
      <c r="EE263" s="24">
        <f>EG262+((ED263-EG262)*EI$130)</f>
        <v>2.4664889182417529</v>
      </c>
      <c r="EF263" s="34">
        <f>EG263+(ED263-EG263)*EI$133</f>
        <v>3.1477927754065433</v>
      </c>
      <c r="EG263" s="25">
        <f>EE263-((EH263-EH262)*EI$132/EI$131)</f>
        <v>2.4196811929331439</v>
      </c>
      <c r="EH263" s="26">
        <f>EH262+(EE263-EH262)*EJ263*EI$129*EI$131/EI$132</f>
        <v>0.16206633975877283</v>
      </c>
      <c r="EI263" s="110">
        <f t="shared" si="235"/>
        <v>0.72811158247339947</v>
      </c>
      <c r="EJ263" s="67">
        <v>0.28999999999999898</v>
      </c>
      <c r="EK263" s="6"/>
      <c r="EL263" s="23"/>
      <c r="EM263" s="24"/>
      <c r="EN263" s="34"/>
      <c r="EO263" s="25"/>
      <c r="EP263" s="26"/>
      <c r="EQ263" s="16"/>
      <c r="ES263" s="6"/>
      <c r="ET263" s="23"/>
    </row>
    <row r="264" spans="1:150" x14ac:dyDescent="0.35">
      <c r="A264" s="14">
        <v>2074</v>
      </c>
      <c r="B264" s="107">
        <v>4</v>
      </c>
      <c r="C264" s="24">
        <f t="shared" si="268"/>
        <v>1.3022785996123896</v>
      </c>
      <c r="D264" s="34">
        <f t="shared" si="269"/>
        <v>2.1909052152457242</v>
      </c>
      <c r="E264" s="25">
        <f t="shared" si="270"/>
        <v>1.2167772542241915</v>
      </c>
      <c r="F264" s="26">
        <f t="shared" si="213"/>
        <v>8.2069958285579156E-2</v>
      </c>
      <c r="G264" s="120">
        <f t="shared" si="271"/>
        <v>0.97412796102153276</v>
      </c>
      <c r="I264" s="14">
        <v>2074</v>
      </c>
      <c r="J264" s="107">
        <v>4</v>
      </c>
      <c r="K264" s="24">
        <f t="shared" si="272"/>
        <v>1.3940150514545795</v>
      </c>
      <c r="L264" s="34">
        <f t="shared" si="273"/>
        <v>2.2762351800504845</v>
      </c>
      <c r="M264" s="25">
        <f t="shared" si="274"/>
        <v>1.3480541231545917</v>
      </c>
      <c r="N264" s="26">
        <f t="shared" si="275"/>
        <v>8.2197463463751758E-2</v>
      </c>
      <c r="O264" s="120">
        <f t="shared" si="276"/>
        <v>0.92818105689589281</v>
      </c>
      <c r="Q264" s="14">
        <v>2074</v>
      </c>
      <c r="R264" s="107">
        <v>4</v>
      </c>
      <c r="S264" s="24">
        <f t="shared" si="216"/>
        <v>1.3100383452864162</v>
      </c>
      <c r="T264" s="34">
        <f t="shared" si="217"/>
        <v>2.1401189618530694</v>
      </c>
      <c r="U264" s="25">
        <f t="shared" si="218"/>
        <v>1.1386445566970296</v>
      </c>
      <c r="V264" s="26">
        <f t="shared" si="219"/>
        <v>8.7030047058145876E-2</v>
      </c>
      <c r="W264" s="120">
        <f t="shared" si="209"/>
        <v>1.0014744051560398</v>
      </c>
      <c r="Y264" s="14">
        <v>2074</v>
      </c>
      <c r="Z264" s="107">
        <v>4</v>
      </c>
      <c r="AA264" s="24">
        <f t="shared" si="221"/>
        <v>1.3347141031122218</v>
      </c>
      <c r="AB264" s="34">
        <f t="shared" si="222"/>
        <v>2.161241959669316</v>
      </c>
      <c r="AC264" s="25">
        <f t="shared" si="223"/>
        <v>1.1711414764143326</v>
      </c>
      <c r="AD264" s="26">
        <f t="shared" si="224"/>
        <v>0.16870881590552766</v>
      </c>
      <c r="AE264" s="120">
        <f t="shared" si="210"/>
        <v>0.99010048325498334</v>
      </c>
      <c r="AG264" s="14">
        <v>2074</v>
      </c>
      <c r="AH264" s="107">
        <v>4</v>
      </c>
      <c r="AI264" s="24">
        <f t="shared" si="226"/>
        <v>1.3819874820408549</v>
      </c>
      <c r="AJ264" s="34">
        <f t="shared" si="227"/>
        <v>2.2677731648193311</v>
      </c>
      <c r="AK264" s="25">
        <f t="shared" si="228"/>
        <v>1.3350356381835864</v>
      </c>
      <c r="AL264" s="26">
        <f t="shared" si="229"/>
        <v>4.1186690481215357E-2</v>
      </c>
      <c r="AM264" s="120">
        <f t="shared" si="211"/>
        <v>0.93273752663574472</v>
      </c>
      <c r="AP264" s="14">
        <v>2090</v>
      </c>
      <c r="AQ264" s="107">
        <v>4.5</v>
      </c>
      <c r="AR264" s="24">
        <f t="shared" si="237"/>
        <v>1.5779096269853026</v>
      </c>
      <c r="AS264" s="34">
        <f t="shared" si="238"/>
        <v>2.5337111461034376</v>
      </c>
      <c r="AT264" s="25">
        <f t="shared" si="239"/>
        <v>1.4749402247745198</v>
      </c>
      <c r="AU264" s="26">
        <f t="shared" si="240"/>
        <v>0.10841047700822933</v>
      </c>
      <c r="AV264" s="120">
        <f t="shared" si="230"/>
        <v>1.0587709213289178</v>
      </c>
      <c r="AX264" s="14"/>
      <c r="AZ264" s="14">
        <v>2090</v>
      </c>
      <c r="BA264" s="107">
        <v>4.5</v>
      </c>
      <c r="BB264" s="107">
        <f t="shared" si="279"/>
        <v>5.5376796508832147</v>
      </c>
      <c r="BC264" s="24">
        <f t="shared" si="257"/>
        <v>2.988439775028255</v>
      </c>
      <c r="BD264" s="34">
        <f t="shared" si="258"/>
        <v>3.8437559935505616</v>
      </c>
      <c r="BE264" s="25">
        <f t="shared" si="259"/>
        <v>2.9316432549868257</v>
      </c>
      <c r="BF264" s="26">
        <f t="shared" si="260"/>
        <v>9.1481278233065524E-2</v>
      </c>
      <c r="BG264" s="16">
        <f t="shared" si="231"/>
        <v>0.91211273856373598</v>
      </c>
      <c r="BH264" s="67">
        <v>0.27999999999999903</v>
      </c>
      <c r="BP264" s="107">
        <f t="shared" si="280"/>
        <v>6.8322074718263988</v>
      </c>
      <c r="BQ264" s="24">
        <f t="shared" si="267"/>
        <v>3.5293860011492653</v>
      </c>
      <c r="BR264" s="34">
        <f t="shared" si="261"/>
        <v>4.6416294311597239</v>
      </c>
      <c r="BS264" s="25">
        <f t="shared" si="262"/>
        <v>3.462087409262284</v>
      </c>
      <c r="BT264" s="26">
        <f t="shared" si="263"/>
        <v>9.6759716173878671E-2</v>
      </c>
      <c r="BU264" s="67">
        <v>0.27999999999999903</v>
      </c>
      <c r="CC264" s="107">
        <f t="shared" si="281"/>
        <v>7.5834377006028681</v>
      </c>
      <c r="CD264" s="24">
        <f t="shared" si="242"/>
        <v>3.772536171736482</v>
      </c>
      <c r="CE264" s="34">
        <f t="shared" si="264"/>
        <v>5.059515828894769</v>
      </c>
      <c r="CF264" s="25">
        <f t="shared" si="265"/>
        <v>3.7004809748981007</v>
      </c>
      <c r="CG264" s="26">
        <f t="shared" si="266"/>
        <v>9.7294896972888373E-2</v>
      </c>
      <c r="CH264" s="67">
        <v>0.27999999999999903</v>
      </c>
      <c r="CY264" s="67"/>
      <c r="DA264" s="14">
        <v>2090</v>
      </c>
      <c r="DB264" s="107">
        <f t="shared" si="277"/>
        <v>6.5</v>
      </c>
      <c r="DC264" s="24">
        <f t="shared" si="244"/>
        <v>1.2458070933263186</v>
      </c>
      <c r="DD264" s="34">
        <f t="shared" si="245"/>
        <v>2.3324282725668537</v>
      </c>
      <c r="DE264" s="25">
        <f t="shared" si="246"/>
        <v>1.1652742654874675</v>
      </c>
      <c r="DF264" s="26">
        <f t="shared" si="247"/>
        <v>9.6505266632320078E-2</v>
      </c>
      <c r="DG264" s="120">
        <f t="shared" si="232"/>
        <v>1.1671540070793862</v>
      </c>
      <c r="DK264" s="14">
        <v>2090</v>
      </c>
      <c r="DL264" s="107">
        <f t="shared" si="278"/>
        <v>7.387182686319071</v>
      </c>
      <c r="DM264" s="24">
        <f t="shared" si="248"/>
        <v>2.384197121809609</v>
      </c>
      <c r="DN264" s="34">
        <f t="shared" si="249"/>
        <v>3.9098990090329924</v>
      </c>
      <c r="DO264" s="25">
        <f t="shared" si="250"/>
        <v>2.3390539520327955</v>
      </c>
      <c r="DP264" s="26">
        <f t="shared" si="251"/>
        <v>8.1628422850371293E-2</v>
      </c>
      <c r="DQ264" s="110">
        <f t="shared" si="233"/>
        <v>1.5708450570001968</v>
      </c>
      <c r="DR264" s="67">
        <v>0.27999999999999903</v>
      </c>
      <c r="DT264" s="14">
        <v>2090</v>
      </c>
      <c r="DU264" s="107">
        <v>4.5</v>
      </c>
      <c r="DV264" s="24">
        <f t="shared" si="253"/>
        <v>1.6243001649935407</v>
      </c>
      <c r="DW264" s="34">
        <f t="shared" si="254"/>
        <v>2.5664821440850503</v>
      </c>
      <c r="DX264" s="25">
        <f t="shared" si="255"/>
        <v>1.5253571447462315</v>
      </c>
      <c r="DY264" s="26">
        <f t="shared" si="256"/>
        <v>0.21373853600563841</v>
      </c>
      <c r="DZ264" s="110">
        <f t="shared" si="234"/>
        <v>1.0411249993388187</v>
      </c>
      <c r="EC264" s="14">
        <v>2090</v>
      </c>
      <c r="ED264" s="107">
        <v>4.5</v>
      </c>
      <c r="EE264" s="24">
        <f>EG263+((ED264-EG263)*EI$130)</f>
        <v>2.4903912291853465</v>
      </c>
      <c r="EF264" s="34">
        <f>EG264+(ED264-EG264)*EI$133</f>
        <v>3.1640914398791811</v>
      </c>
      <c r="EG264" s="25">
        <f>EE264-((EH264-EH263)*EI$132/EI$131)</f>
        <v>2.4447560613525861</v>
      </c>
      <c r="EH264" s="26">
        <f>EH263+(EE264-EH263)*EJ264*EI$129*EI$131/EI$132</f>
        <v>0.16340855057738343</v>
      </c>
      <c r="EI264" s="110">
        <f t="shared" si="235"/>
        <v>0.71933537852659502</v>
      </c>
      <c r="EJ264" s="67">
        <v>0.27999999999999903</v>
      </c>
      <c r="EK264" s="14"/>
      <c r="EL264" s="23"/>
      <c r="EM264" s="24"/>
      <c r="EN264" s="34"/>
      <c r="EO264" s="25"/>
      <c r="EP264" s="26"/>
      <c r="EQ264" s="16"/>
      <c r="ES264" s="14"/>
      <c r="ET264" s="23"/>
    </row>
    <row r="265" spans="1:150" x14ac:dyDescent="0.35">
      <c r="A265" s="6">
        <v>2075</v>
      </c>
      <c r="B265" s="107">
        <v>4</v>
      </c>
      <c r="C265" s="24">
        <f t="shared" si="268"/>
        <v>1.3041008678729074</v>
      </c>
      <c r="D265" s="34">
        <f t="shared" si="269"/>
        <v>2.1920631577311664</v>
      </c>
      <c r="E265" s="25">
        <f t="shared" si="270"/>
        <v>1.2185587042017947</v>
      </c>
      <c r="F265" s="26">
        <f t="shared" si="213"/>
        <v>8.330969978805905E-2</v>
      </c>
      <c r="G265" s="120">
        <f t="shared" si="271"/>
        <v>0.97350445352937176</v>
      </c>
      <c r="I265" s="6">
        <v>2075</v>
      </c>
      <c r="J265" s="107">
        <v>4</v>
      </c>
      <c r="K265" s="24">
        <f t="shared" si="272"/>
        <v>1.3985126973533293</v>
      </c>
      <c r="L265" s="34">
        <f t="shared" si="273"/>
        <v>2.2790870817086759</v>
      </c>
      <c r="M265" s="25">
        <f t="shared" si="274"/>
        <v>1.3524416641671939</v>
      </c>
      <c r="N265" s="26">
        <f t="shared" si="275"/>
        <v>8.3552493851579271E-2</v>
      </c>
      <c r="O265" s="120">
        <f t="shared" si="276"/>
        <v>0.926645417541482</v>
      </c>
      <c r="Q265" s="6">
        <v>2075</v>
      </c>
      <c r="R265" s="107">
        <v>4</v>
      </c>
      <c r="S265" s="24">
        <f t="shared" si="216"/>
        <v>1.3109553814927344</v>
      </c>
      <c r="T265" s="34">
        <f t="shared" si="217"/>
        <v>2.1407437925367301</v>
      </c>
      <c r="U265" s="25">
        <f t="shared" si="218"/>
        <v>1.1396058346718925</v>
      </c>
      <c r="V265" s="26">
        <f t="shared" si="219"/>
        <v>8.8262777610813803E-2</v>
      </c>
      <c r="W265" s="120">
        <f t="shared" si="209"/>
        <v>1.0011379578648376</v>
      </c>
      <c r="Y265" s="6">
        <v>2075</v>
      </c>
      <c r="Z265" s="107">
        <v>4</v>
      </c>
      <c r="AA265" s="24">
        <f t="shared" si="221"/>
        <v>1.3364316799474432</v>
      </c>
      <c r="AB265" s="34">
        <f t="shared" si="222"/>
        <v>2.1624178113380244</v>
      </c>
      <c r="AC265" s="25">
        <f t="shared" si="223"/>
        <v>1.1729504789815757</v>
      </c>
      <c r="AD265" s="26">
        <f t="shared" si="224"/>
        <v>0.17107810867314893</v>
      </c>
      <c r="AE265" s="120">
        <f t="shared" si="210"/>
        <v>0.98946733235644868</v>
      </c>
      <c r="AG265" s="6">
        <v>2075</v>
      </c>
      <c r="AH265" s="107">
        <v>4</v>
      </c>
      <c r="AI265" s="24">
        <f t="shared" si="226"/>
        <v>1.386107015213436</v>
      </c>
      <c r="AJ265" s="34">
        <f t="shared" si="227"/>
        <v>2.2703726225010752</v>
      </c>
      <c r="AK265" s="25">
        <f t="shared" si="228"/>
        <v>1.3390348038478084</v>
      </c>
      <c r="AL265" s="26">
        <f t="shared" si="229"/>
        <v>4.1868896443036048E-2</v>
      </c>
      <c r="AM265" s="120">
        <f t="shared" si="211"/>
        <v>0.93133781865326681</v>
      </c>
      <c r="AP265" s="6">
        <v>2091</v>
      </c>
      <c r="AQ265" s="107">
        <v>4.5</v>
      </c>
      <c r="AR265" s="24">
        <f t="shared" si="237"/>
        <v>1.5791232834332853</v>
      </c>
      <c r="AS265" s="34">
        <f t="shared" si="238"/>
        <v>2.5345127015392954</v>
      </c>
      <c r="AT265" s="25">
        <f t="shared" si="239"/>
        <v>1.4761733869835314</v>
      </c>
      <c r="AU265" s="26">
        <f t="shared" si="240"/>
        <v>0.10990250449300837</v>
      </c>
      <c r="AV265" s="120">
        <f t="shared" si="230"/>
        <v>1.058339314555764</v>
      </c>
      <c r="AX265" s="6"/>
      <c r="AZ265" s="6">
        <v>2091</v>
      </c>
      <c r="BA265" s="107">
        <v>4.5</v>
      </c>
      <c r="BB265" s="107">
        <f t="shared" si="279"/>
        <v>5.5457070188323607</v>
      </c>
      <c r="BC265" s="24">
        <f t="shared" si="257"/>
        <v>3.0216716110136659</v>
      </c>
      <c r="BD265" s="34">
        <f t="shared" si="258"/>
        <v>3.8690866155119994</v>
      </c>
      <c r="BE265" s="25">
        <f t="shared" si="259"/>
        <v>2.9662910137241125</v>
      </c>
      <c r="BF265" s="26">
        <f t="shared" si="260"/>
        <v>9.2283895585088038E-2</v>
      </c>
      <c r="BG265" s="16">
        <f t="shared" si="231"/>
        <v>0.90279560178788687</v>
      </c>
      <c r="BH265" s="67">
        <v>0.26999999999999902</v>
      </c>
      <c r="BP265" s="107">
        <f t="shared" si="280"/>
        <v>6.8668963155958913</v>
      </c>
      <c r="BQ265" s="24">
        <f t="shared" si="267"/>
        <v>3.5793490279964133</v>
      </c>
      <c r="BR265" s="34">
        <f t="shared" si="261"/>
        <v>4.6872069689604903</v>
      </c>
      <c r="BS265" s="25">
        <f t="shared" si="262"/>
        <v>3.5135280900029673</v>
      </c>
      <c r="BT265" s="26">
        <f t="shared" si="263"/>
        <v>9.7713642811464843E-2</v>
      </c>
      <c r="BU265" s="67">
        <v>0.26999999999999902</v>
      </c>
      <c r="CC265" s="107">
        <f t="shared" si="281"/>
        <v>7.6505050236430057</v>
      </c>
      <c r="CD265" s="24">
        <f t="shared" si="242"/>
        <v>3.8365198031368752</v>
      </c>
      <c r="CE265" s="34">
        <f t="shared" si="264"/>
        <v>5.1254782523417965</v>
      </c>
      <c r="CF265" s="25">
        <f t="shared" si="265"/>
        <v>3.7658484524103759</v>
      </c>
      <c r="CG265" s="26">
        <f t="shared" si="266"/>
        <v>9.8319119447185466E-2</v>
      </c>
      <c r="CH265" s="67">
        <v>0.26999999999999902</v>
      </c>
      <c r="CY265" s="67"/>
      <c r="DA265" s="6">
        <v>2091</v>
      </c>
      <c r="DB265" s="107">
        <f t="shared" si="277"/>
        <v>6.5</v>
      </c>
      <c r="DC265" s="24">
        <f t="shared" si="244"/>
        <v>1.2470289373688721</v>
      </c>
      <c r="DD265" s="34">
        <f t="shared" si="245"/>
        <v>2.3332199822712534</v>
      </c>
      <c r="DE265" s="25">
        <f t="shared" si="246"/>
        <v>1.1664922804173132</v>
      </c>
      <c r="DF265" s="26">
        <f t="shared" si="247"/>
        <v>9.7672464559154265E-2</v>
      </c>
      <c r="DG265" s="120">
        <f t="shared" si="232"/>
        <v>1.1667277018539401</v>
      </c>
      <c r="DK265" s="6">
        <v>2091</v>
      </c>
      <c r="DL265" s="107">
        <f t="shared" si="278"/>
        <v>7.3961731615347936</v>
      </c>
      <c r="DM265" s="24">
        <f t="shared" si="248"/>
        <v>2.4165543039184136</v>
      </c>
      <c r="DN265" s="34">
        <f t="shared" si="249"/>
        <v>3.9417363396352263</v>
      </c>
      <c r="DO265" s="25">
        <f t="shared" si="250"/>
        <v>2.3724242047662281</v>
      </c>
      <c r="DP265" s="26">
        <f t="shared" si="251"/>
        <v>8.2267989504750796E-2</v>
      </c>
      <c r="DQ265" s="110">
        <f t="shared" si="233"/>
        <v>1.5693121348689982</v>
      </c>
      <c r="DR265" s="67">
        <v>0.26999999999999902</v>
      </c>
      <c r="DT265" s="6">
        <v>2091</v>
      </c>
      <c r="DU265" s="107">
        <v>4.5</v>
      </c>
      <c r="DV265" s="24">
        <f t="shared" si="253"/>
        <v>1.626465255396307</v>
      </c>
      <c r="DW265" s="34">
        <f t="shared" si="254"/>
        <v>2.5679233502753238</v>
      </c>
      <c r="DX265" s="25">
        <f t="shared" si="255"/>
        <v>1.5275743850389598</v>
      </c>
      <c r="DY265" s="26">
        <f t="shared" si="256"/>
        <v>0.21664709101614862</v>
      </c>
      <c r="DZ265" s="110">
        <f t="shared" si="234"/>
        <v>1.040348965236364</v>
      </c>
      <c r="EC265" s="6">
        <v>2091</v>
      </c>
      <c r="ED265" s="107">
        <v>4.5</v>
      </c>
      <c r="EE265" s="24">
        <f>EG264+((ED265-EG264)*EI$130)</f>
        <v>2.5146138028272116</v>
      </c>
      <c r="EF265" s="34">
        <f>EG265+(ED265-EG265)*EI$133</f>
        <v>3.1806144153137987</v>
      </c>
      <c r="EG265" s="25">
        <f>EE265-((EH265-EH264)*EI$132/EI$131)</f>
        <v>2.4701760235596901</v>
      </c>
      <c r="EH265" s="26">
        <f>EH264+(EE265-EH264)*EJ265*EI$129*EI$131/EI$132</f>
        <v>0.16471554408525171</v>
      </c>
      <c r="EI265" s="110">
        <f t="shared" si="235"/>
        <v>0.71043839175410861</v>
      </c>
      <c r="EJ265" s="67">
        <v>0.26999999999999902</v>
      </c>
      <c r="EK265" s="6"/>
      <c r="EL265" s="23"/>
      <c r="EM265" s="24"/>
      <c r="EN265" s="34"/>
      <c r="EO265" s="25"/>
      <c r="EP265" s="26"/>
      <c r="EQ265" s="16"/>
      <c r="ES265" s="6"/>
      <c r="ET265" s="23"/>
    </row>
    <row r="266" spans="1:150" x14ac:dyDescent="0.35">
      <c r="A266" s="6">
        <v>2076</v>
      </c>
      <c r="B266" s="107">
        <v>4</v>
      </c>
      <c r="C266" s="24">
        <f t="shared" ref="C266:C329" si="282">E265+((B266-E265)*G$130)</f>
        <v>1.3058264248574634</v>
      </c>
      <c r="D266" s="34">
        <f t="shared" ref="D266:D329" si="283">E266+(B266-E266)*G$133</f>
        <v>2.1931626651666929</v>
      </c>
      <c r="E266" s="25">
        <f t="shared" ref="E266:E329" si="284">C266-((F266-F265)*G$132/G$131)</f>
        <v>1.2202502541026048</v>
      </c>
      <c r="F266" s="26">
        <f t="shared" si="213"/>
        <v>8.4549934146825115E-2</v>
      </c>
      <c r="G266" s="120">
        <f t="shared" ref="G266:G329" si="285">D266-E266</f>
        <v>0.9729124110640881</v>
      </c>
      <c r="I266" s="14">
        <v>2076</v>
      </c>
      <c r="J266" s="107">
        <v>4</v>
      </c>
      <c r="K266" s="24">
        <f t="shared" si="272"/>
        <v>1.4028167566230847</v>
      </c>
      <c r="L266" s="34">
        <f t="shared" si="273"/>
        <v>2.281817629826953</v>
      </c>
      <c r="M266" s="25">
        <f t="shared" si="274"/>
        <v>1.3566425074260817</v>
      </c>
      <c r="N266" s="26">
        <f t="shared" si="275"/>
        <v>8.4910560004432298E-2</v>
      </c>
      <c r="O266" s="120">
        <f t="shared" si="276"/>
        <v>0.9251751224008713</v>
      </c>
      <c r="Q266" s="14">
        <v>2076</v>
      </c>
      <c r="R266" s="107">
        <v>4</v>
      </c>
      <c r="S266" s="24">
        <f t="shared" si="216"/>
        <v>1.311858771307951</v>
      </c>
      <c r="T266" s="34">
        <f t="shared" si="217"/>
        <v>2.1413609659237283</v>
      </c>
      <c r="U266" s="25">
        <f t="shared" si="218"/>
        <v>1.1405553321903512</v>
      </c>
      <c r="V266" s="26">
        <f t="shared" si="219"/>
        <v>8.9495176453386463E-2</v>
      </c>
      <c r="W266" s="120">
        <f t="shared" si="209"/>
        <v>1.0008056337333771</v>
      </c>
      <c r="Y266" s="14">
        <v>2076</v>
      </c>
      <c r="Z266" s="107">
        <v>4</v>
      </c>
      <c r="AA266" s="24">
        <f t="shared" si="221"/>
        <v>1.3381349824946822</v>
      </c>
      <c r="AB266" s="34">
        <f t="shared" si="222"/>
        <v>2.1635855631037844</v>
      </c>
      <c r="AC266" s="25">
        <f t="shared" si="223"/>
        <v>1.1747470201596684</v>
      </c>
      <c r="AD266" s="26">
        <f t="shared" si="224"/>
        <v>0.17344605015626507</v>
      </c>
      <c r="AE266" s="120">
        <f t="shared" si="210"/>
        <v>0.98883854294411599</v>
      </c>
      <c r="AG266" s="14">
        <v>2076</v>
      </c>
      <c r="AH266" s="107">
        <v>4</v>
      </c>
      <c r="AI266" s="24">
        <f t="shared" si="226"/>
        <v>1.390029540866869</v>
      </c>
      <c r="AJ266" s="34">
        <f t="shared" si="227"/>
        <v>2.2728485469028228</v>
      </c>
      <c r="AK266" s="25">
        <f t="shared" si="228"/>
        <v>1.3428439183120351</v>
      </c>
      <c r="AL266" s="26">
        <f t="shared" si="229"/>
        <v>4.2552746045280018E-2</v>
      </c>
      <c r="AM266" s="120">
        <f t="shared" si="211"/>
        <v>0.9300046285907877</v>
      </c>
      <c r="AP266" s="14">
        <v>2092</v>
      </c>
      <c r="AQ266" s="107">
        <v>4.5</v>
      </c>
      <c r="AR266" s="24">
        <f t="shared" si="237"/>
        <v>1.5803139755358186</v>
      </c>
      <c r="AS266" s="34">
        <f t="shared" si="238"/>
        <v>2.5353003621658341</v>
      </c>
      <c r="AT266" s="25">
        <f t="shared" si="239"/>
        <v>1.4773851725628218</v>
      </c>
      <c r="AU266" s="26">
        <f t="shared" si="240"/>
        <v>0.11139422627522572</v>
      </c>
      <c r="AV266" s="120">
        <f t="shared" si="230"/>
        <v>1.0579151896030123</v>
      </c>
      <c r="AX266" s="14"/>
      <c r="AZ266" s="14">
        <v>2092</v>
      </c>
      <c r="BA266" s="107">
        <v>4.5</v>
      </c>
      <c r="BB266" s="107">
        <f t="shared" si="279"/>
        <v>5.5537934195166212</v>
      </c>
      <c r="BC266" s="24">
        <f t="shared" si="257"/>
        <v>3.0554045965796064</v>
      </c>
      <c r="BD266" s="34">
        <f t="shared" si="258"/>
        <v>3.8947869667147965</v>
      </c>
      <c r="BE266" s="25">
        <f t="shared" si="259"/>
        <v>3.0014757998215065</v>
      </c>
      <c r="BF266" s="26">
        <f t="shared" si="260"/>
        <v>9.3065472349698183E-2</v>
      </c>
      <c r="BG266" s="16">
        <f t="shared" si="231"/>
        <v>0.89331116689329004</v>
      </c>
      <c r="BH266" s="67">
        <v>0.25999999999999901</v>
      </c>
      <c r="BP266" s="107">
        <f t="shared" si="280"/>
        <v>6.9020956869933272</v>
      </c>
      <c r="BQ266" s="24">
        <f t="shared" si="267"/>
        <v>3.6302303580433151</v>
      </c>
      <c r="BR266" s="34">
        <f t="shared" si="261"/>
        <v>4.7335935504346267</v>
      </c>
      <c r="BS266" s="25">
        <f t="shared" si="262"/>
        <v>3.5659385538260957</v>
      </c>
      <c r="BT266" s="26">
        <f t="shared" si="263"/>
        <v>9.8645408089975267E-2</v>
      </c>
      <c r="BU266" s="67">
        <v>0.25999999999999901</v>
      </c>
      <c r="CC266" s="107">
        <f t="shared" si="281"/>
        <v>7.7191408750308952</v>
      </c>
      <c r="CD266" s="24">
        <f t="shared" si="242"/>
        <v>3.9019998434454264</v>
      </c>
      <c r="CE266" s="34">
        <f t="shared" si="264"/>
        <v>5.1930016615354422</v>
      </c>
      <c r="CF266" s="25">
        <f t="shared" si="265"/>
        <v>3.8327728542686592</v>
      </c>
      <c r="CG266" s="26">
        <f t="shared" si="266"/>
        <v>9.9322409145399485E-2</v>
      </c>
      <c r="CH266" s="67">
        <v>0.25999999999999901</v>
      </c>
      <c r="CY266" s="67"/>
      <c r="DA266" s="14">
        <v>2092</v>
      </c>
      <c r="DB266" s="107">
        <f t="shared" si="277"/>
        <v>6.5</v>
      </c>
      <c r="DC266" s="24">
        <f t="shared" si="244"/>
        <v>1.2482282862199179</v>
      </c>
      <c r="DD266" s="34">
        <f t="shared" si="245"/>
        <v>2.3339980961573819</v>
      </c>
      <c r="DE266" s="25">
        <f t="shared" si="246"/>
        <v>1.1676893787036646</v>
      </c>
      <c r="DF266" s="26">
        <f t="shared" si="247"/>
        <v>9.883969510286808E-2</v>
      </c>
      <c r="DG266" s="120">
        <f t="shared" si="232"/>
        <v>1.1663087174537172</v>
      </c>
      <c r="DK266" s="14">
        <v>2092</v>
      </c>
      <c r="DL266" s="107">
        <f t="shared" si="278"/>
        <v>7.4052501086962925</v>
      </c>
      <c r="DM266" s="24">
        <f t="shared" si="248"/>
        <v>2.4495522617439565</v>
      </c>
      <c r="DN266" s="34">
        <f t="shared" si="249"/>
        <v>3.9740415352366849</v>
      </c>
      <c r="DO266" s="25">
        <f t="shared" si="250"/>
        <v>2.4064676879892031</v>
      </c>
      <c r="DP266" s="26">
        <f t="shared" si="251"/>
        <v>8.2892403617138524E-2</v>
      </c>
      <c r="DQ266" s="110">
        <f t="shared" si="233"/>
        <v>1.5675738472474818</v>
      </c>
      <c r="DR266" s="67">
        <v>0.25999999999999901</v>
      </c>
      <c r="DT266" s="14">
        <v>2092</v>
      </c>
      <c r="DU266" s="107">
        <v>4.5</v>
      </c>
      <c r="DV266" s="24">
        <f t="shared" si="253"/>
        <v>1.6286071316914856</v>
      </c>
      <c r="DW266" s="34">
        <f t="shared" si="254"/>
        <v>2.5693504537487373</v>
      </c>
      <c r="DX266" s="25">
        <f t="shared" si="255"/>
        <v>1.5297699288442117</v>
      </c>
      <c r="DY266" s="26">
        <f t="shared" si="256"/>
        <v>0.21955406757048021</v>
      </c>
      <c r="DZ266" s="110">
        <f t="shared" si="234"/>
        <v>1.0395805249045256</v>
      </c>
      <c r="EC266" s="14">
        <v>2092</v>
      </c>
      <c r="ED266" s="107">
        <v>4.5</v>
      </c>
      <c r="EE266" s="24">
        <f>EG265+((ED266-EG265)*EI$130)</f>
        <v>2.5391697405188962</v>
      </c>
      <c r="EF266" s="34">
        <f>EG266+(ED266-EG266)*EI$133</f>
        <v>3.1973705381934727</v>
      </c>
      <c r="EG266" s="25">
        <f>EE266-((EH266-EH265)*EI$132/EI$131)</f>
        <v>2.4959546741438041</v>
      </c>
      <c r="EH266" s="26">
        <f>EH265+(EE266-EH265)*EJ266*EI$129*EI$131/EI$132</f>
        <v>0.16598657544922502</v>
      </c>
      <c r="EI266" s="110">
        <f t="shared" si="235"/>
        <v>0.7014158640496686</v>
      </c>
      <c r="EJ266" s="67">
        <v>0.25999999999999901</v>
      </c>
      <c r="EK266" s="14"/>
      <c r="EL266" s="23"/>
      <c r="EM266" s="24"/>
      <c r="EN266" s="34"/>
      <c r="EO266" s="25"/>
      <c r="EP266" s="26"/>
      <c r="EQ266" s="16"/>
      <c r="ES266" s="14"/>
      <c r="ET266" s="23"/>
    </row>
    <row r="267" spans="1:150" x14ac:dyDescent="0.35">
      <c r="A267" s="14">
        <v>2077</v>
      </c>
      <c r="B267" s="107">
        <v>4</v>
      </c>
      <c r="C267" s="24">
        <f t="shared" si="282"/>
        <v>1.3074649023801355</v>
      </c>
      <c r="D267" s="34">
        <f t="shared" si="283"/>
        <v>2.1942095554924723</v>
      </c>
      <c r="E267" s="25">
        <f t="shared" si="284"/>
        <v>1.2218608546038037</v>
      </c>
      <c r="F267" s="26">
        <f t="shared" si="213"/>
        <v>8.5790572520395139E-2</v>
      </c>
      <c r="G267" s="120">
        <f t="shared" si="285"/>
        <v>0.97234870088866865</v>
      </c>
      <c r="I267" s="6">
        <v>2077</v>
      </c>
      <c r="J267" s="107">
        <v>4</v>
      </c>
      <c r="K267" s="24">
        <f t="shared" si="272"/>
        <v>1.4069376704372856</v>
      </c>
      <c r="L267" s="34">
        <f t="shared" si="273"/>
        <v>2.2844333690218881</v>
      </c>
      <c r="M267" s="25">
        <f t="shared" si="274"/>
        <v>1.3606667215721358</v>
      </c>
      <c r="N267" s="26">
        <f t="shared" si="275"/>
        <v>8.6271470265171998E-2</v>
      </c>
      <c r="O267" s="120">
        <f t="shared" si="276"/>
        <v>0.92376664744975234</v>
      </c>
      <c r="Q267" s="6">
        <v>2077</v>
      </c>
      <c r="R267" s="107">
        <v>4</v>
      </c>
      <c r="S267" s="24">
        <f t="shared" si="216"/>
        <v>1.3127510900858483</v>
      </c>
      <c r="T267" s="34">
        <f t="shared" si="217"/>
        <v>2.1419719204152474</v>
      </c>
      <c r="U267" s="25">
        <f t="shared" si="218"/>
        <v>1.1414952621773038</v>
      </c>
      <c r="V267" s="26">
        <f t="shared" si="219"/>
        <v>9.0727232769275273E-2</v>
      </c>
      <c r="W267" s="120">
        <f t="shared" si="209"/>
        <v>1.0004766582379436</v>
      </c>
      <c r="Y267" s="6">
        <v>2077</v>
      </c>
      <c r="Z267" s="107">
        <v>4</v>
      </c>
      <c r="AA267" s="24">
        <f t="shared" si="221"/>
        <v>1.3398265517717389</v>
      </c>
      <c r="AB267" s="34">
        <f t="shared" si="222"/>
        <v>2.1647466330046221</v>
      </c>
      <c r="AC267" s="25">
        <f t="shared" si="223"/>
        <v>1.1765332815455727</v>
      </c>
      <c r="AD267" s="26">
        <f t="shared" si="224"/>
        <v>0.17581261928997763</v>
      </c>
      <c r="AE267" s="120">
        <f t="shared" si="210"/>
        <v>0.98821335145904943</v>
      </c>
      <c r="AG267" s="6">
        <v>2077</v>
      </c>
      <c r="AH267" s="107">
        <v>4</v>
      </c>
      <c r="AI267" s="24">
        <f t="shared" si="226"/>
        <v>1.3937656574615032</v>
      </c>
      <c r="AJ267" s="34">
        <f t="shared" si="227"/>
        <v>2.2752075836152579</v>
      </c>
      <c r="AK267" s="25">
        <f t="shared" si="228"/>
        <v>1.3464732055619353</v>
      </c>
      <c r="AL267" s="26">
        <f t="shared" si="229"/>
        <v>4.3238143898896943E-2</v>
      </c>
      <c r="AM267" s="120">
        <f t="shared" si="211"/>
        <v>0.9287343780533226</v>
      </c>
      <c r="AP267" s="6">
        <v>2093</v>
      </c>
      <c r="AQ267" s="107">
        <v>4.5</v>
      </c>
      <c r="AR267" s="24">
        <f t="shared" si="237"/>
        <v>1.5814840272197581</v>
      </c>
      <c r="AS267" s="34">
        <f t="shared" si="238"/>
        <v>2.5360755317498667</v>
      </c>
      <c r="AT267" s="25">
        <f t="shared" si="239"/>
        <v>1.4785777411536412</v>
      </c>
      <c r="AU267" s="26">
        <f t="shared" si="240"/>
        <v>0.1128856217254593</v>
      </c>
      <c r="AV267" s="120">
        <f t="shared" si="230"/>
        <v>1.0574977905962255</v>
      </c>
      <c r="AX267" s="6"/>
      <c r="AZ267" s="6">
        <v>2093</v>
      </c>
      <c r="BA267" s="107">
        <v>4.5</v>
      </c>
      <c r="BB267" s="107">
        <f t="shared" si="279"/>
        <v>5.561942143529607</v>
      </c>
      <c r="BC267" s="24">
        <f t="shared" si="257"/>
        <v>3.0896582606988137</v>
      </c>
      <c r="BD267" s="34">
        <f t="shared" si="258"/>
        <v>3.9208713767221202</v>
      </c>
      <c r="BE267" s="25">
        <f t="shared" si="259"/>
        <v>3.0372178869027047</v>
      </c>
      <c r="BF267" s="26">
        <f t="shared" si="260"/>
        <v>9.3825477767033094E-2</v>
      </c>
      <c r="BG267" s="16">
        <f t="shared" si="231"/>
        <v>0.88365348981941549</v>
      </c>
      <c r="BH267" s="67">
        <v>0.249999999999999</v>
      </c>
      <c r="BP267" s="107">
        <f t="shared" si="280"/>
        <v>6.9378265295333454</v>
      </c>
      <c r="BQ267" s="24">
        <f t="shared" si="267"/>
        <v>3.6820663757094532</v>
      </c>
      <c r="BR267" s="34">
        <f t="shared" si="261"/>
        <v>4.780821016041144</v>
      </c>
      <c r="BS267" s="25">
        <f t="shared" si="262"/>
        <v>3.6193565087761126</v>
      </c>
      <c r="BT267" s="26">
        <f t="shared" si="263"/>
        <v>9.95542467411831E-2</v>
      </c>
      <c r="BU267" s="67">
        <v>0.249999999999999</v>
      </c>
      <c r="CC267" s="107">
        <f t="shared" si="281"/>
        <v>7.7894114969820922</v>
      </c>
      <c r="CD267" s="24">
        <f t="shared" si="242"/>
        <v>3.96903948912371</v>
      </c>
      <c r="CE267" s="34">
        <f t="shared" si="264"/>
        <v>5.2621516600893905</v>
      </c>
      <c r="CF267" s="25">
        <f t="shared" si="265"/>
        <v>3.9013194402240901</v>
      </c>
      <c r="CG267" s="26">
        <f t="shared" si="266"/>
        <v>0.10030385912945194</v>
      </c>
      <c r="CH267" s="67">
        <v>0.249999999999999</v>
      </c>
      <c r="CY267" s="67"/>
      <c r="DA267" s="6">
        <v>2093</v>
      </c>
      <c r="DB267" s="107">
        <f t="shared" si="277"/>
        <v>6.5</v>
      </c>
      <c r="DC267" s="24">
        <f t="shared" si="244"/>
        <v>1.2494070389750309</v>
      </c>
      <c r="DD267" s="34">
        <f t="shared" si="245"/>
        <v>2.3347637611875869</v>
      </c>
      <c r="DE267" s="25">
        <f t="shared" si="246"/>
        <v>1.1688673249039798</v>
      </c>
      <c r="DF267" s="26">
        <f t="shared" si="247"/>
        <v>0.10000693733578186</v>
      </c>
      <c r="DG267" s="120">
        <f t="shared" si="232"/>
        <v>1.1658964362836071</v>
      </c>
      <c r="DK267" s="6">
        <v>2093</v>
      </c>
      <c r="DL267" s="107">
        <f t="shared" si="278"/>
        <v>7.414417336927678</v>
      </c>
      <c r="DM267" s="24">
        <f t="shared" si="248"/>
        <v>2.483214516359185</v>
      </c>
      <c r="DN267" s="34">
        <f t="shared" si="249"/>
        <v>4.0068318395257174</v>
      </c>
      <c r="DO267" s="25">
        <f t="shared" si="250"/>
        <v>2.4412088793861995</v>
      </c>
      <c r="DP267" s="26">
        <f t="shared" si="251"/>
        <v>8.3501180964573096E-2</v>
      </c>
      <c r="DQ267" s="110">
        <f t="shared" si="233"/>
        <v>1.565622960139518</v>
      </c>
      <c r="DR267" s="67">
        <v>0.249999999999999</v>
      </c>
      <c r="DT267" s="6">
        <v>2093</v>
      </c>
      <c r="DU267" s="107">
        <v>4.5</v>
      </c>
      <c r="DV267" s="24">
        <f t="shared" si="253"/>
        <v>1.6307280489627969</v>
      </c>
      <c r="DW267" s="34">
        <f t="shared" si="254"/>
        <v>2.5707648156724678</v>
      </c>
      <c r="DX267" s="25">
        <f t="shared" si="255"/>
        <v>1.5319458702653348</v>
      </c>
      <c r="DY267" s="26">
        <f t="shared" si="256"/>
        <v>0.22245942576746439</v>
      </c>
      <c r="DZ267" s="110">
        <f t="shared" si="234"/>
        <v>1.038818945407133</v>
      </c>
      <c r="EC267" s="6">
        <v>2093</v>
      </c>
      <c r="ED267" s="107">
        <v>4.5</v>
      </c>
      <c r="EE267" s="24">
        <f>EG266+((ED267-EG266)*EI$130)</f>
        <v>2.564072174769656</v>
      </c>
      <c r="EF267" s="34">
        <f>EG267+(ED267-EG267)*EI$133</f>
        <v>3.2143686899080066</v>
      </c>
      <c r="EG267" s="25">
        <f>EE267-((EH267-EH266)*EI$132/EI$131)</f>
        <v>2.5221056767815488</v>
      </c>
      <c r="EH267" s="26">
        <f>EH266+(EE267-EH266)*EJ267*EI$129*EI$131/EI$132</f>
        <v>0.16722088421358111</v>
      </c>
      <c r="EI267" s="110">
        <f t="shared" si="235"/>
        <v>0.69226301312645777</v>
      </c>
      <c r="EJ267" s="67">
        <v>0.249999999999999</v>
      </c>
      <c r="EK267" s="6"/>
      <c r="EL267" s="23"/>
      <c r="EM267" s="24"/>
      <c r="EN267" s="34"/>
      <c r="EO267" s="25"/>
      <c r="EP267" s="26"/>
      <c r="EQ267" s="16"/>
      <c r="ES267" s="6"/>
      <c r="ET267" s="23"/>
    </row>
    <row r="268" spans="1:150" x14ac:dyDescent="0.35">
      <c r="A268" s="6">
        <v>2078</v>
      </c>
      <c r="B268" s="107">
        <v>4</v>
      </c>
      <c r="C268" s="24">
        <f t="shared" si="282"/>
        <v>1.3090249702906094</v>
      </c>
      <c r="D268" s="34">
        <f t="shared" si="283"/>
        <v>2.1952090655903511</v>
      </c>
      <c r="E268" s="25">
        <f t="shared" si="284"/>
        <v>1.2233985624466945</v>
      </c>
      <c r="F268" s="26">
        <f t="shared" si="213"/>
        <v>8.7031534952915643E-2</v>
      </c>
      <c r="G268" s="120">
        <f t="shared" si="285"/>
        <v>0.97181050314365658</v>
      </c>
      <c r="I268" s="14">
        <v>2078</v>
      </c>
      <c r="J268" s="107">
        <v>4</v>
      </c>
      <c r="K268" s="24">
        <f t="shared" si="272"/>
        <v>1.4108853158607828</v>
      </c>
      <c r="L268" s="34">
        <f t="shared" si="273"/>
        <v>2.2869404903222086</v>
      </c>
      <c r="M268" s="25">
        <f t="shared" si="274"/>
        <v>1.3645238312649366</v>
      </c>
      <c r="N268" s="26">
        <f t="shared" si="275"/>
        <v>8.7635043341520419E-2</v>
      </c>
      <c r="O268" s="120">
        <f t="shared" si="276"/>
        <v>0.92241665905727199</v>
      </c>
      <c r="Q268" s="14">
        <v>2078</v>
      </c>
      <c r="R268" s="107">
        <v>4</v>
      </c>
      <c r="S268" s="24">
        <f t="shared" si="216"/>
        <v>1.3136344174889865</v>
      </c>
      <c r="T268" s="34">
        <f t="shared" si="217"/>
        <v>2.1425778175583479</v>
      </c>
      <c r="U268" s="25">
        <f t="shared" si="218"/>
        <v>1.1424274116282276</v>
      </c>
      <c r="V268" s="26">
        <f t="shared" si="219"/>
        <v>9.195893784741023E-2</v>
      </c>
      <c r="W268" s="120">
        <f t="shared" ref="W268:W331" si="286">T268-U268</f>
        <v>1.0001504059301203</v>
      </c>
      <c r="Y268" s="14">
        <v>2078</v>
      </c>
      <c r="Z268" s="107">
        <v>4</v>
      </c>
      <c r="AA268" s="24">
        <f t="shared" si="221"/>
        <v>1.3415084419048648</v>
      </c>
      <c r="AB268" s="34">
        <f t="shared" si="222"/>
        <v>2.165902167380207</v>
      </c>
      <c r="AC268" s="25">
        <f t="shared" si="223"/>
        <v>1.1783110267387802</v>
      </c>
      <c r="AD268" s="26">
        <f t="shared" si="224"/>
        <v>0.17817779921992088</v>
      </c>
      <c r="AE268" s="120">
        <f t="shared" ref="AE268:AE331" si="287">AB268-AC268</f>
        <v>0.98759114064142683</v>
      </c>
      <c r="AG268" s="14">
        <v>2078</v>
      </c>
      <c r="AH268" s="107">
        <v>4</v>
      </c>
      <c r="AI268" s="24">
        <f t="shared" si="226"/>
        <v>1.3973253930505463</v>
      </c>
      <c r="AJ268" s="34">
        <f t="shared" si="227"/>
        <v>2.2774560205646552</v>
      </c>
      <c r="AK268" s="25">
        <f t="shared" si="228"/>
        <v>1.3499323393302387</v>
      </c>
      <c r="AL268" s="26">
        <f t="shared" si="229"/>
        <v>4.3924999749915893E-2</v>
      </c>
      <c r="AM268" s="120">
        <f t="shared" ref="AM268:AM331" si="288">AJ268-AK268</f>
        <v>0.92752368123441653</v>
      </c>
      <c r="AP268" s="14">
        <v>2094</v>
      </c>
      <c r="AQ268" s="107">
        <v>4.5</v>
      </c>
      <c r="AR268" s="24">
        <f t="shared" si="237"/>
        <v>1.5826355237483098</v>
      </c>
      <c r="AS268" s="34">
        <f t="shared" si="238"/>
        <v>2.5368394698943613</v>
      </c>
      <c r="AT268" s="25">
        <f t="shared" si="239"/>
        <v>1.4797530306067102</v>
      </c>
      <c r="AU268" s="26">
        <f t="shared" si="240"/>
        <v>0.11437667235069987</v>
      </c>
      <c r="AV268" s="120">
        <f t="shared" si="230"/>
        <v>1.0570864392876511</v>
      </c>
      <c r="AX268" s="14"/>
      <c r="AZ268" s="14">
        <v>2094</v>
      </c>
      <c r="BA268" s="107">
        <v>4.5</v>
      </c>
      <c r="BB268" s="107">
        <f t="shared" si="279"/>
        <v>5.5701564086029869</v>
      </c>
      <c r="BC268" s="24">
        <f t="shared" si="257"/>
        <v>3.1244522895900624</v>
      </c>
      <c r="BD268" s="34">
        <f t="shared" si="258"/>
        <v>3.9473542864594786</v>
      </c>
      <c r="BE268" s="25">
        <f t="shared" si="259"/>
        <v>3.0735377591514359</v>
      </c>
      <c r="BF268" s="26">
        <f t="shared" si="260"/>
        <v>9.4563369512520437E-2</v>
      </c>
      <c r="BG268" s="16">
        <f t="shared" si="231"/>
        <v>0.87381652730804271</v>
      </c>
      <c r="BH268" s="67">
        <v>0.23999999999999899</v>
      </c>
      <c r="BP268" s="107">
        <f t="shared" si="280"/>
        <v>6.9741100084330689</v>
      </c>
      <c r="BQ268" s="24">
        <f t="shared" si="267"/>
        <v>3.734894219304298</v>
      </c>
      <c r="BR268" s="34">
        <f t="shared" si="261"/>
        <v>4.8289218329989785</v>
      </c>
      <c r="BS268" s="25">
        <f t="shared" si="262"/>
        <v>3.6738205077652375</v>
      </c>
      <c r="BT268" s="26">
        <f t="shared" si="263"/>
        <v>0.10043937299537238</v>
      </c>
      <c r="BU268" s="67">
        <v>0.23999999999999899</v>
      </c>
      <c r="CC268" s="107">
        <f t="shared" si="281"/>
        <v>7.8613854122352951</v>
      </c>
      <c r="CD268" s="24">
        <f t="shared" si="242"/>
        <v>4.0377041123001556</v>
      </c>
      <c r="CE268" s="34">
        <f t="shared" si="264"/>
        <v>5.3329961565128308</v>
      </c>
      <c r="CF268" s="25">
        <f t="shared" si="265"/>
        <v>3.9715557880468881</v>
      </c>
      <c r="CG268" s="26">
        <f t="shared" si="266"/>
        <v>0.10126253049544133</v>
      </c>
      <c r="CH268" s="67">
        <v>0.23999999999999899</v>
      </c>
      <c r="CY268" s="67"/>
      <c r="DA268" s="14">
        <v>2094</v>
      </c>
      <c r="DB268" s="107">
        <f t="shared" si="277"/>
        <v>6.5</v>
      </c>
      <c r="DC268" s="24">
        <f t="shared" si="244"/>
        <v>1.2505669331498264</v>
      </c>
      <c r="DD268" s="34">
        <f t="shared" si="245"/>
        <v>2.3355180267378479</v>
      </c>
      <c r="DE268" s="25">
        <f t="shared" si="246"/>
        <v>1.1700277334428433</v>
      </c>
      <c r="DF268" s="26">
        <f t="shared" si="247"/>
        <v>0.10117417211414394</v>
      </c>
      <c r="DG268" s="120">
        <f t="shared" si="232"/>
        <v>1.1654902932950046</v>
      </c>
      <c r="DK268" s="14">
        <v>2094</v>
      </c>
      <c r="DL268" s="107">
        <f t="shared" si="278"/>
        <v>7.4236786507538408</v>
      </c>
      <c r="DM268" s="24">
        <f t="shared" si="248"/>
        <v>2.5175652286324084</v>
      </c>
      <c r="DN268" s="34">
        <f t="shared" si="249"/>
        <v>4.0401249469743785</v>
      </c>
      <c r="DO268" s="25">
        <f t="shared" si="250"/>
        <v>2.4766729526315894</v>
      </c>
      <c r="DP268" s="26">
        <f t="shared" si="251"/>
        <v>8.4093822645744387E-2</v>
      </c>
      <c r="DQ268" s="110">
        <f t="shared" si="233"/>
        <v>1.5634519943427891</v>
      </c>
      <c r="DR268" s="67">
        <v>0.23999999999999899</v>
      </c>
      <c r="DT268" s="14">
        <v>2094</v>
      </c>
      <c r="DU268" s="107">
        <v>4.5</v>
      </c>
      <c r="DV268" s="24">
        <f t="shared" si="253"/>
        <v>1.632830030135016</v>
      </c>
      <c r="DW268" s="34">
        <f t="shared" si="254"/>
        <v>2.5721676570890368</v>
      </c>
      <c r="DX268" s="25">
        <f t="shared" si="255"/>
        <v>1.5341040878292878</v>
      </c>
      <c r="DY268" s="26">
        <f t="shared" si="256"/>
        <v>0.22536312995292698</v>
      </c>
      <c r="DZ268" s="110">
        <f t="shared" si="234"/>
        <v>1.0380635692597491</v>
      </c>
      <c r="EC268" s="14">
        <v>2094</v>
      </c>
      <c r="ED268" s="107">
        <v>4.5</v>
      </c>
      <c r="EE268" s="24">
        <f>EG267+((ED268-EG267)*EI$130)</f>
        <v>2.589334304827744</v>
      </c>
      <c r="EF268" s="34">
        <f>EG268+(ED268-EG268)*EI$133</f>
        <v>3.231617819584927</v>
      </c>
      <c r="EG268" s="25">
        <f>EE268-((EH268-EH267)*EI$132/EI$131)</f>
        <v>2.548642799361426</v>
      </c>
      <c r="EH268" s="26">
        <f>EH267+(EE268-EH267)*EJ268*EI$129*EI$131/EI$132</f>
        <v>0.16841769319788458</v>
      </c>
      <c r="EI268" s="110">
        <f t="shared" si="235"/>
        <v>0.68297502022350098</v>
      </c>
      <c r="EJ268" s="67">
        <v>0.23999999999999899</v>
      </c>
      <c r="EK268" s="14"/>
      <c r="EL268" s="23"/>
      <c r="EM268" s="24"/>
      <c r="EN268" s="34"/>
      <c r="EO268" s="25"/>
      <c r="EP268" s="26"/>
      <c r="EQ268" s="16"/>
      <c r="ES268" s="14"/>
      <c r="ET268" s="23"/>
    </row>
    <row r="269" spans="1:150" x14ac:dyDescent="0.35">
      <c r="A269" s="6">
        <v>2079</v>
      </c>
      <c r="B269" s="107">
        <v>4</v>
      </c>
      <c r="C269" s="24">
        <f t="shared" si="282"/>
        <v>1.3105144325499296</v>
      </c>
      <c r="D269" s="34">
        <f t="shared" si="283"/>
        <v>2.19616590931679</v>
      </c>
      <c r="E269" s="25">
        <f t="shared" si="284"/>
        <v>1.2248706297181389</v>
      </c>
      <c r="F269" s="26">
        <f t="shared" si="213"/>
        <v>8.8272749486709712E-2</v>
      </c>
      <c r="G269" s="120">
        <f t="shared" si="285"/>
        <v>0.97129527959865114</v>
      </c>
      <c r="I269" s="6">
        <v>2079</v>
      </c>
      <c r="J269" s="107">
        <v>4</v>
      </c>
      <c r="K269" s="24">
        <f t="shared" si="272"/>
        <v>1.4146690363274586</v>
      </c>
      <c r="L269" s="34">
        <f t="shared" si="273"/>
        <v>2.2893448502724181</v>
      </c>
      <c r="M269" s="25">
        <f t="shared" si="274"/>
        <v>1.3682228465729509</v>
      </c>
      <c r="N269" s="26">
        <f t="shared" si="275"/>
        <v>8.9001107746064761E-2</v>
      </c>
      <c r="O269" s="120">
        <f t="shared" si="276"/>
        <v>0.92112200369946717</v>
      </c>
      <c r="Q269" s="6">
        <v>2079</v>
      </c>
      <c r="R269" s="107">
        <v>4</v>
      </c>
      <c r="S269" s="24">
        <f t="shared" si="216"/>
        <v>1.3145104328999757</v>
      </c>
      <c r="T269" s="34">
        <f t="shared" si="217"/>
        <v>2.1431795953352011</v>
      </c>
      <c r="U269" s="25">
        <f t="shared" si="218"/>
        <v>1.1433532235926174</v>
      </c>
      <c r="V269" s="26">
        <f t="shared" si="219"/>
        <v>9.319028467695957E-2</v>
      </c>
      <c r="W269" s="120">
        <f t="shared" si="286"/>
        <v>0.99982637174258371</v>
      </c>
      <c r="Y269" s="6">
        <v>2079</v>
      </c>
      <c r="Z269" s="107">
        <v>4</v>
      </c>
      <c r="AA269" s="24">
        <f t="shared" si="221"/>
        <v>1.3431823134464334</v>
      </c>
      <c r="AB269" s="34">
        <f t="shared" si="222"/>
        <v>2.1670530929455687</v>
      </c>
      <c r="AC269" s="25">
        <f t="shared" si="223"/>
        <v>1.1800816814547215</v>
      </c>
      <c r="AD269" s="26">
        <f t="shared" si="224"/>
        <v>0.18054157649516309</v>
      </c>
      <c r="AE269" s="120">
        <f t="shared" si="287"/>
        <v>0.98697141149084722</v>
      </c>
      <c r="AG269" s="6">
        <v>2079</v>
      </c>
      <c r="AH269" s="107">
        <v>4</v>
      </c>
      <c r="AI269" s="24">
        <f t="shared" si="226"/>
        <v>1.400718235979314</v>
      </c>
      <c r="AJ269" s="34">
        <f t="shared" si="227"/>
        <v>2.2795998072623349</v>
      </c>
      <c r="AK269" s="25">
        <f t="shared" si="228"/>
        <v>1.3532304727112849</v>
      </c>
      <c r="AL269" s="26">
        <f t="shared" si="229"/>
        <v>4.4613228203075735E-2</v>
      </c>
      <c r="AM269" s="120">
        <f t="shared" si="288"/>
        <v>0.92636933455104997</v>
      </c>
      <c r="AP269" s="6">
        <v>2095</v>
      </c>
      <c r="AQ269" s="107">
        <v>4.5</v>
      </c>
      <c r="AR269" s="24">
        <f t="shared" si="237"/>
        <v>1.583770336232615</v>
      </c>
      <c r="AS269" s="34">
        <f t="shared" si="238"/>
        <v>2.5375933068445726</v>
      </c>
      <c r="AT269" s="25">
        <f t="shared" si="239"/>
        <v>1.480912779760881</v>
      </c>
      <c r="AU269" s="26">
        <f t="shared" si="240"/>
        <v>0.1158673615749279</v>
      </c>
      <c r="AV269" s="120">
        <f t="shared" si="230"/>
        <v>1.0566805270836916</v>
      </c>
      <c r="AX269" s="6"/>
      <c r="AZ269" s="6">
        <v>2095</v>
      </c>
      <c r="BA269" s="107">
        <v>4.5</v>
      </c>
      <c r="BB269" s="107">
        <f t="shared" si="279"/>
        <v>5.5784393707000515</v>
      </c>
      <c r="BC269" s="24">
        <f t="shared" si="257"/>
        <v>3.1598065706531702</v>
      </c>
      <c r="BD269" s="34">
        <f t="shared" si="258"/>
        <v>3.9742502805696418</v>
      </c>
      <c r="BE269" s="25">
        <f t="shared" si="259"/>
        <v>3.1104561551148056</v>
      </c>
      <c r="BF269" s="26">
        <f t="shared" si="260"/>
        <v>9.5278592926119926E-2</v>
      </c>
      <c r="BG269" s="16">
        <f t="shared" si="231"/>
        <v>0.86379412545483625</v>
      </c>
      <c r="BH269" s="67">
        <v>0.22999999999999901</v>
      </c>
      <c r="BP269" s="107">
        <f t="shared" si="280"/>
        <v>7.010967552862331</v>
      </c>
      <c r="BQ269" s="24">
        <f t="shared" si="267"/>
        <v>3.7887518519983816</v>
      </c>
      <c r="BR269" s="34">
        <f t="shared" si="261"/>
        <v>4.8779291572079977</v>
      </c>
      <c r="BS269" s="25">
        <f t="shared" si="262"/>
        <v>3.7293700210864329</v>
      </c>
      <c r="BT269" s="26">
        <f t="shared" si="263"/>
        <v>0.10129997924047308</v>
      </c>
      <c r="BU269" s="67">
        <v>0.22999999999999901</v>
      </c>
      <c r="CC269" s="107">
        <f t="shared" si="281"/>
        <v>7.9351335774492329</v>
      </c>
      <c r="CD269" s="24">
        <f t="shared" si="242"/>
        <v>4.1080614071139046</v>
      </c>
      <c r="CE269" s="34">
        <f t="shared" si="264"/>
        <v>5.4056055164874568</v>
      </c>
      <c r="CF269" s="25">
        <f t="shared" si="265"/>
        <v>4.0435519452003472</v>
      </c>
      <c r="CG269" s="26">
        <f t="shared" si="266"/>
        <v>0.10219745023331897</v>
      </c>
      <c r="CH269" s="67">
        <v>0.22999999999999901</v>
      </c>
      <c r="CY269" s="67"/>
      <c r="DA269" s="6">
        <v>2095</v>
      </c>
      <c r="DB269" s="107">
        <f t="shared" si="277"/>
        <v>6.5</v>
      </c>
      <c r="DC269" s="24">
        <f t="shared" si="244"/>
        <v>1.2517095584278317</v>
      </c>
      <c r="DD269" s="34">
        <f t="shared" si="245"/>
        <v>2.3362618529008179</v>
      </c>
      <c r="DE269" s="25">
        <f t="shared" si="246"/>
        <v>1.1711720813858735</v>
      </c>
      <c r="DF269" s="26">
        <f t="shared" si="247"/>
        <v>0.10234138192634623</v>
      </c>
      <c r="DG269" s="120">
        <f t="shared" si="232"/>
        <v>1.1650897715149444</v>
      </c>
      <c r="DK269" s="6">
        <v>2095</v>
      </c>
      <c r="DL269" s="107">
        <f t="shared" si="278"/>
        <v>7.4330378586899224</v>
      </c>
      <c r="DM269" s="24">
        <f t="shared" si="248"/>
        <v>2.5526292448169334</v>
      </c>
      <c r="DN269" s="34">
        <f t="shared" si="249"/>
        <v>4.0739390364794588</v>
      </c>
      <c r="DO269" s="25">
        <f t="shared" si="250"/>
        <v>2.5128858245199779</v>
      </c>
      <c r="DP269" s="26">
        <f t="shared" si="251"/>
        <v>8.466981424425099E-2</v>
      </c>
      <c r="DQ269" s="110">
        <f t="shared" si="233"/>
        <v>1.5610532119594809</v>
      </c>
      <c r="DR269" s="67">
        <v>0.22999999999999901</v>
      </c>
      <c r="DT269" s="6">
        <v>2095</v>
      </c>
      <c r="DU269" s="107">
        <v>4.5</v>
      </c>
      <c r="DV269" s="24">
        <f t="shared" si="253"/>
        <v>1.6349148898839703</v>
      </c>
      <c r="DW269" s="34">
        <f t="shared" si="254"/>
        <v>2.5735600733477186</v>
      </c>
      <c r="DX269" s="25">
        <f t="shared" si="255"/>
        <v>1.5362462666887975</v>
      </c>
      <c r="DY269" s="26">
        <f t="shared" si="256"/>
        <v>0.22826514828219677</v>
      </c>
      <c r="DZ269" s="110">
        <f t="shared" si="234"/>
        <v>1.0373138066589211</v>
      </c>
      <c r="EC269" s="6">
        <v>2095</v>
      </c>
      <c r="ED269" s="107">
        <v>4.5</v>
      </c>
      <c r="EE269" s="24">
        <f>EG268+((ED269-EG268)*EI$130)</f>
        <v>2.6149694306111311</v>
      </c>
      <c r="EF269" s="34">
        <f>EG269+(ED269-EG269)*EI$133</f>
        <v>3.2491269659652056</v>
      </c>
      <c r="EG269" s="25">
        <f>EE269-((EH269-EH268)*EI$132/EI$131)</f>
        <v>2.575579947638778</v>
      </c>
      <c r="EH269" s="26">
        <f>EH268+(EE269-EH268)*EJ269*EI$129*EI$131/EI$132</f>
        <v>0.16957620740295379</v>
      </c>
      <c r="EI269" s="110">
        <f t="shared" si="235"/>
        <v>0.6735470183264276</v>
      </c>
      <c r="EJ269" s="67">
        <v>0.22999999999999901</v>
      </c>
      <c r="EK269" s="6"/>
      <c r="EL269" s="23"/>
      <c r="EM269" s="24"/>
      <c r="EN269" s="34"/>
      <c r="EO269" s="25"/>
      <c r="EP269" s="26"/>
      <c r="EQ269" s="16"/>
      <c r="ES269" s="6"/>
      <c r="ET269" s="23"/>
    </row>
    <row r="270" spans="1:150" x14ac:dyDescent="0.35">
      <c r="A270" s="14">
        <v>2080</v>
      </c>
      <c r="B270" s="107">
        <v>4</v>
      </c>
      <c r="C270" s="24">
        <f t="shared" si="282"/>
        <v>1.3119403137107322</v>
      </c>
      <c r="D270" s="34">
        <f t="shared" si="283"/>
        <v>2.1970843297397828</v>
      </c>
      <c r="E270" s="25">
        <f t="shared" si="284"/>
        <v>1.2262835842150506</v>
      </c>
      <c r="F270" s="26">
        <f t="shared" ref="F270:F333" si="289">F269+(C270-F269)*G$129*G$131/G$132</f>
        <v>8.9514151363458722E-2</v>
      </c>
      <c r="G270" s="120">
        <f t="shared" si="285"/>
        <v>0.97080074552473228</v>
      </c>
      <c r="I270" s="14">
        <v>2080</v>
      </c>
      <c r="J270" s="107">
        <v>4</v>
      </c>
      <c r="K270" s="24">
        <f t="shared" si="272"/>
        <v>1.4182976704712074</v>
      </c>
      <c r="L270" s="34">
        <f t="shared" si="273"/>
        <v>2.2916519890042877</v>
      </c>
      <c r="M270" s="25">
        <f t="shared" si="274"/>
        <v>1.3717722907758272</v>
      </c>
      <c r="N270" s="26">
        <f t="shared" si="275"/>
        <v>9.0369501266517119E-2</v>
      </c>
      <c r="O270" s="120">
        <f t="shared" si="276"/>
        <v>0.9198796982284605</v>
      </c>
      <c r="Q270" s="14">
        <v>2080</v>
      </c>
      <c r="R270" s="107">
        <v>4</v>
      </c>
      <c r="S270" s="24">
        <f t="shared" ref="S270:S333" si="290">U269+((R270-U269)*W$130)</f>
        <v>1.31538049246787</v>
      </c>
      <c r="T270" s="34">
        <f t="shared" ref="T270:T333" si="291">U270+(R270-U270)*W$133</f>
        <v>2.1437780111951428</v>
      </c>
      <c r="U270" s="25">
        <f t="shared" ref="U270:U333" si="292">S270-((V270-V269)*W$132/W$131)</f>
        <v>1.1442738633771428</v>
      </c>
      <c r="V270" s="26">
        <f t="shared" ref="V270:V333" si="293">V269+(S270-V269)*W$129*W$131/W$132</f>
        <v>9.4421267620058327E-2</v>
      </c>
      <c r="W270" s="120">
        <f t="shared" si="286"/>
        <v>0.99950414781800001</v>
      </c>
      <c r="Y270" s="14">
        <v>2080</v>
      </c>
      <c r="Z270" s="107">
        <v>4</v>
      </c>
      <c r="AA270" s="24">
        <f t="shared" ref="AA270:AA333" si="294">AC269+((Z270-AC269)*AE$130)</f>
        <v>1.344849508807322</v>
      </c>
      <c r="AB270" s="34">
        <f t="shared" ref="AB270:AB333" si="295">AC270+(Z270-AC270)*AE$133</f>
        <v>2.1682001588843534</v>
      </c>
      <c r="AC270" s="25">
        <f t="shared" ref="AC270:AC333" si="296">AA270-((AD270-AD269)*AE$132/AE$131)</f>
        <v>1.1818463982836205</v>
      </c>
      <c r="AD270" s="26">
        <f t="shared" ref="AD270:AD333" si="297">AD269+(AA270-AD269)*AE$129*AE$131/AE$132</f>
        <v>0.18290394041579644</v>
      </c>
      <c r="AE270" s="120">
        <f t="shared" si="287"/>
        <v>0.98635376060073288</v>
      </c>
      <c r="AG270" s="14">
        <v>2080</v>
      </c>
      <c r="AH270" s="107">
        <v>4</v>
      </c>
      <c r="AI270" s="24">
        <f t="shared" ref="AI270:AI333" si="298">AK269+((AH270-AK269)*AM$130)</f>
        <v>1.4039531639322458</v>
      </c>
      <c r="AJ270" s="34">
        <f t="shared" ref="AJ270:AJ333" si="299">AK270+(AH270-AK270)*AM$133</f>
        <v>2.281644573018121</v>
      </c>
      <c r="AK270" s="25">
        <f t="shared" ref="AK270:AK333" si="300">AI270-((AL270-AL269)*AM$132/AM$131)</f>
        <v>1.3563762661817249</v>
      </c>
      <c r="AL270" s="26">
        <f t="shared" ref="AL270:AL333" si="301">AL269+(AI270-AL269)*AM$129*AM$131/AM$132</f>
        <v>4.530274846032966E-2</v>
      </c>
      <c r="AM270" s="120">
        <f t="shared" si="288"/>
        <v>0.92526830683639605</v>
      </c>
      <c r="AP270" s="14">
        <v>2096</v>
      </c>
      <c r="AQ270" s="107">
        <v>4.5</v>
      </c>
      <c r="AR270" s="24">
        <f t="shared" si="237"/>
        <v>1.5848901436259162</v>
      </c>
      <c r="AS270" s="34">
        <f t="shared" si="238"/>
        <v>2.538338056773525</v>
      </c>
      <c r="AT270" s="25">
        <f t="shared" si="239"/>
        <v>1.4820585488823466</v>
      </c>
      <c r="AU270" s="26">
        <f t="shared" si="240"/>
        <v>0.11735767454222601</v>
      </c>
      <c r="AV270" s="120">
        <f t="shared" si="230"/>
        <v>1.0562795078911784</v>
      </c>
      <c r="AX270" s="14"/>
      <c r="AZ270" s="14">
        <v>2096</v>
      </c>
      <c r="BA270" s="107">
        <v>4.5</v>
      </c>
      <c r="BB270" s="107">
        <f t="shared" si="279"/>
        <v>5.5867941342765768</v>
      </c>
      <c r="BC270" s="24">
        <f t="shared" si="257"/>
        <v>3.1957412351171368</v>
      </c>
      <c r="BD270" s="34">
        <f t="shared" si="258"/>
        <v>4.0015741187746086</v>
      </c>
      <c r="BE270" s="25">
        <f t="shared" si="259"/>
        <v>3.147994110427395</v>
      </c>
      <c r="BF270" s="26">
        <f t="shared" si="260"/>
        <v>9.597058024046401E-2</v>
      </c>
      <c r="BG270" s="16">
        <f t="shared" si="231"/>
        <v>0.85358000834721359</v>
      </c>
      <c r="BH270" s="67">
        <v>0.219999999999999</v>
      </c>
      <c r="BP270" s="107">
        <f t="shared" si="280"/>
        <v>7.0484208973895006</v>
      </c>
      <c r="BQ270" s="24">
        <f t="shared" si="267"/>
        <v>3.8436781332663106</v>
      </c>
      <c r="BR270" s="34">
        <f t="shared" si="261"/>
        <v>4.9278768953876284</v>
      </c>
      <c r="BS270" s="25">
        <f t="shared" si="262"/>
        <v>3.7860455096943126</v>
      </c>
      <c r="BT270" s="26">
        <f t="shared" si="263"/>
        <v>0.10213523465456001</v>
      </c>
      <c r="BU270" s="67">
        <v>0.219999999999999</v>
      </c>
      <c r="CC270" s="107">
        <f t="shared" si="281"/>
        <v>8.0107295424603642</v>
      </c>
      <c r="CD270" s="24">
        <f t="shared" si="242"/>
        <v>4.1801815416499819</v>
      </c>
      <c r="CE270" s="34">
        <f t="shared" si="264"/>
        <v>5.4800527211785353</v>
      </c>
      <c r="CF270" s="25">
        <f t="shared" si="265"/>
        <v>4.1173805866421658</v>
      </c>
      <c r="CG270" s="26">
        <f t="shared" si="266"/>
        <v>0.10310760900154819</v>
      </c>
      <c r="CH270" s="67">
        <v>0.219999999999999</v>
      </c>
      <c r="CY270" s="67"/>
      <c r="DA270" s="14">
        <v>2096</v>
      </c>
      <c r="DB270" s="107">
        <f t="shared" si="277"/>
        <v>6.5</v>
      </c>
      <c r="DC270" s="24">
        <f t="shared" si="244"/>
        <v>1.2528363692386351</v>
      </c>
      <c r="DD270" s="34">
        <f t="shared" si="245"/>
        <v>2.3369961180824035</v>
      </c>
      <c r="DE270" s="25">
        <f t="shared" si="246"/>
        <v>1.1723017201267747</v>
      </c>
      <c r="DF270" s="26">
        <f t="shared" si="247"/>
        <v>0.10350855075405435</v>
      </c>
      <c r="DG270" s="120">
        <f t="shared" si="232"/>
        <v>1.1646943979556288</v>
      </c>
      <c r="DK270" s="14">
        <v>2096</v>
      </c>
      <c r="DL270" s="107">
        <f t="shared" si="278"/>
        <v>7.4424987814177728</v>
      </c>
      <c r="DM270" s="24">
        <f t="shared" si="248"/>
        <v>2.5884321430844368</v>
      </c>
      <c r="DN270" s="34">
        <f t="shared" si="249"/>
        <v>4.1082928055894152</v>
      </c>
      <c r="DO270" s="25">
        <f t="shared" si="250"/>
        <v>2.5498742032202979</v>
      </c>
      <c r="DP270" s="26">
        <f t="shared" si="251"/>
        <v>8.5228624966919672E-2</v>
      </c>
      <c r="DQ270" s="110">
        <f t="shared" si="233"/>
        <v>1.5584186023691173</v>
      </c>
      <c r="DR270" s="67">
        <v>0.219999999999999</v>
      </c>
      <c r="DT270" s="14">
        <v>2096</v>
      </c>
      <c r="DU270" s="107">
        <v>4.5</v>
      </c>
      <c r="DV270" s="24">
        <f t="shared" si="253"/>
        <v>1.6369842560840453</v>
      </c>
      <c r="DW270" s="34">
        <f t="shared" si="254"/>
        <v>2.5749430470496453</v>
      </c>
      <c r="DX270" s="25">
        <f t="shared" si="255"/>
        <v>1.5383739185379159</v>
      </c>
      <c r="DY270" s="26">
        <f t="shared" si="256"/>
        <v>0.23116545232767116</v>
      </c>
      <c r="DZ270" s="110">
        <f t="shared" si="234"/>
        <v>1.0365691285117293</v>
      </c>
      <c r="EC270" s="14">
        <v>2096</v>
      </c>
      <c r="ED270" s="107">
        <v>4.5</v>
      </c>
      <c r="EE270" s="24">
        <f>EG269+((ED270-EG269)*EI$130)</f>
        <v>2.640990985218536</v>
      </c>
      <c r="EF270" s="34">
        <f>EG270+(ED270-EG270)*EI$133</f>
        <v>3.2669052784661146</v>
      </c>
      <c r="EG270" s="25">
        <f>EE270-((EH270-EH269)*EI$132/EI$131)</f>
        <v>2.6029311976401761</v>
      </c>
      <c r="EH270" s="26">
        <f>EH269+(EE270-EH269)*EJ270*EI$129*EI$131/EI$132</f>
        <v>0.17069561291996438</v>
      </c>
      <c r="EI270" s="110">
        <f t="shared" si="235"/>
        <v>0.66397408082593845</v>
      </c>
      <c r="EJ270" s="67">
        <v>0.219999999999999</v>
      </c>
      <c r="EK270" s="14"/>
      <c r="EL270" s="23"/>
      <c r="EM270" s="24"/>
      <c r="EN270" s="34"/>
      <c r="EO270" s="25"/>
      <c r="EP270" s="26"/>
      <c r="EQ270" s="16"/>
      <c r="ES270" s="14"/>
      <c r="ET270" s="23"/>
    </row>
    <row r="271" spans="1:150" x14ac:dyDescent="0.35">
      <c r="A271" s="6">
        <v>2081</v>
      </c>
      <c r="B271" s="107">
        <v>4</v>
      </c>
      <c r="C271" s="24">
        <f t="shared" si="282"/>
        <v>1.3133089367603032</v>
      </c>
      <c r="D271" s="34">
        <f t="shared" si="283"/>
        <v>2.1979681461586407</v>
      </c>
      <c r="E271" s="25">
        <f t="shared" si="284"/>
        <v>1.2276433017825243</v>
      </c>
      <c r="F271" s="26">
        <f t="shared" si="289"/>
        <v>9.0755682305165661E-2</v>
      </c>
      <c r="G271" s="120">
        <f t="shared" si="285"/>
        <v>0.97032484437611632</v>
      </c>
      <c r="I271" s="6">
        <v>2081</v>
      </c>
      <c r="J271" s="107">
        <v>4</v>
      </c>
      <c r="K271" s="24">
        <f t="shared" si="272"/>
        <v>1.4217795793992356</v>
      </c>
      <c r="L271" s="34">
        <f t="shared" si="273"/>
        <v>2.293867147331984</v>
      </c>
      <c r="M271" s="25">
        <f t="shared" si="274"/>
        <v>1.3751802266645907</v>
      </c>
      <c r="N271" s="26">
        <f t="shared" si="275"/>
        <v>9.1740070464594911E-2</v>
      </c>
      <c r="O271" s="120">
        <f t="shared" si="276"/>
        <v>0.91868692066739333</v>
      </c>
      <c r="Q271" s="6">
        <v>2081</v>
      </c>
      <c r="R271" s="107">
        <v>4</v>
      </c>
      <c r="S271" s="24">
        <f t="shared" si="290"/>
        <v>1.3162456913245713</v>
      </c>
      <c r="T271" s="34">
        <f t="shared" si="291"/>
        <v>2.1443736768038608</v>
      </c>
      <c r="U271" s="25">
        <f t="shared" si="292"/>
        <v>1.1451902720059399</v>
      </c>
      <c r="V271" s="26">
        <f t="shared" si="293"/>
        <v>9.5651882147530495E-2</v>
      </c>
      <c r="W271" s="120">
        <f t="shared" si="286"/>
        <v>0.99918340479792089</v>
      </c>
      <c r="Y271" s="6">
        <v>2081</v>
      </c>
      <c r="Z271" s="107">
        <v>4</v>
      </c>
      <c r="AA271" s="24">
        <f t="shared" si="294"/>
        <v>1.3465111132319085</v>
      </c>
      <c r="AB271" s="34">
        <f t="shared" si="295"/>
        <v>2.1693439708744737</v>
      </c>
      <c r="AC271" s="25">
        <f t="shared" si="296"/>
        <v>1.183606109037652</v>
      </c>
      <c r="AD271" s="26">
        <f t="shared" si="297"/>
        <v>0.18526488250556827</v>
      </c>
      <c r="AE271" s="120">
        <f t="shared" si="287"/>
        <v>0.98573786183682177</v>
      </c>
      <c r="AG271" s="6">
        <v>2081</v>
      </c>
      <c r="AH271" s="107">
        <v>4</v>
      </c>
      <c r="AI271" s="24">
        <f t="shared" si="298"/>
        <v>1.4070386714166183</v>
      </c>
      <c r="AJ271" s="34">
        <f t="shared" si="299"/>
        <v>2.2835956441735465</v>
      </c>
      <c r="AK271" s="25">
        <f t="shared" si="300"/>
        <v>1.3593779141131483</v>
      </c>
      <c r="AL271" s="26">
        <f t="shared" si="301"/>
        <v>4.5993484073423428E-2</v>
      </c>
      <c r="AM271" s="120">
        <f t="shared" si="288"/>
        <v>0.9242177300603982</v>
      </c>
      <c r="AP271" s="6">
        <v>2097</v>
      </c>
      <c r="AQ271" s="107">
        <v>4.5</v>
      </c>
      <c r="AR271" s="24">
        <f t="shared" si="237"/>
        <v>1.5859964524588386</v>
      </c>
      <c r="AS271" s="34">
        <f t="shared" si="238"/>
        <v>2.5390746297030389</v>
      </c>
      <c r="AT271" s="25">
        <f t="shared" si="239"/>
        <v>1.4831917380046755</v>
      </c>
      <c r="AU271" s="26">
        <f t="shared" si="240"/>
        <v>0.11884759794011243</v>
      </c>
      <c r="AV271" s="120">
        <f t="shared" si="230"/>
        <v>1.0558828916983634</v>
      </c>
      <c r="AX271" s="6"/>
      <c r="AZ271" s="6">
        <v>2097</v>
      </c>
      <c r="BA271" s="107">
        <v>4.5</v>
      </c>
      <c r="BB271" s="107">
        <f t="shared" si="279"/>
        <v>5.5952237617953431</v>
      </c>
      <c r="BC271" s="24">
        <f t="shared" si="257"/>
        <v>3.232276699620507</v>
      </c>
      <c r="BD271" s="34">
        <f t="shared" si="258"/>
        <v>4.029340766411023</v>
      </c>
      <c r="BE271" s="25">
        <f t="shared" si="259"/>
        <v>3.1861729996656205</v>
      </c>
      <c r="BF271" s="26">
        <f t="shared" si="260"/>
        <v>9.6638749805027582E-2</v>
      </c>
      <c r="BG271" s="16">
        <f t="shared" si="231"/>
        <v>0.8431677667454025</v>
      </c>
      <c r="BH271" s="67">
        <v>0.20999999999999899</v>
      </c>
      <c r="BP271" s="107">
        <f t="shared" si="280"/>
        <v>7.0864921228030688</v>
      </c>
      <c r="BQ271" s="24">
        <f t="shared" si="267"/>
        <v>3.899712891049778</v>
      </c>
      <c r="BR271" s="34">
        <f t="shared" si="261"/>
        <v>4.9787997676565734</v>
      </c>
      <c r="BS271" s="25">
        <f t="shared" si="262"/>
        <v>3.8438884995007685</v>
      </c>
      <c r="BT271" s="26">
        <f t="shared" si="263"/>
        <v>0.10294428380744421</v>
      </c>
      <c r="BU271" s="67">
        <v>0.20999999999999899</v>
      </c>
      <c r="CC271" s="107">
        <f t="shared" si="281"/>
        <v>8.0882496159742736</v>
      </c>
      <c r="CD271" s="24">
        <f t="shared" si="242"/>
        <v>4.2541373160123639</v>
      </c>
      <c r="CE271" s="34">
        <f t="shared" si="264"/>
        <v>5.5564135321485439</v>
      </c>
      <c r="CF271" s="25">
        <f t="shared" si="265"/>
        <v>4.1931171793193052</v>
      </c>
      <c r="CG271" s="26">
        <f t="shared" si="266"/>
        <v>0.10399195880869397</v>
      </c>
      <c r="CH271" s="67">
        <v>0.20999999999999899</v>
      </c>
      <c r="CY271" s="67"/>
      <c r="DA271" s="6">
        <v>2097</v>
      </c>
      <c r="DB271" s="107">
        <f t="shared" si="277"/>
        <v>6.5</v>
      </c>
      <c r="DC271" s="24">
        <f t="shared" si="244"/>
        <v>1.2539486962658319</v>
      </c>
      <c r="DD271" s="34">
        <f t="shared" si="245"/>
        <v>2.3377216259520042</v>
      </c>
      <c r="DE271" s="25">
        <f t="shared" si="246"/>
        <v>1.1734178860800071</v>
      </c>
      <c r="DF271" s="26">
        <f t="shared" si="247"/>
        <v>0.10467566394515326</v>
      </c>
      <c r="DG271" s="120">
        <f t="shared" si="232"/>
        <v>1.1643037398719971</v>
      </c>
      <c r="DK271" s="6">
        <v>2097</v>
      </c>
      <c r="DL271" s="107">
        <f t="shared" si="278"/>
        <v>7.4520652595999621</v>
      </c>
      <c r="DM271" s="24">
        <f t="shared" si="248"/>
        <v>2.6250002811593163</v>
      </c>
      <c r="DN271" s="34">
        <f t="shared" si="249"/>
        <v>4.1432055054386252</v>
      </c>
      <c r="DO271" s="25">
        <f t="shared" si="250"/>
        <v>2.5876656378132887</v>
      </c>
      <c r="DP271" s="26">
        <f t="shared" si="251"/>
        <v>8.5769706754543262E-2</v>
      </c>
      <c r="DQ271" s="110">
        <f t="shared" si="233"/>
        <v>1.5555398676253365</v>
      </c>
      <c r="DR271" s="67">
        <v>0.20999999999999899</v>
      </c>
      <c r="DT271" s="6">
        <v>2097</v>
      </c>
      <c r="DU271" s="107">
        <v>4.5</v>
      </c>
      <c r="DV271" s="24">
        <f t="shared" si="253"/>
        <v>1.6390395890468121</v>
      </c>
      <c r="DW271" s="34">
        <f t="shared" si="254"/>
        <v>2.5763174596597072</v>
      </c>
      <c r="DX271" s="25">
        <f t="shared" si="255"/>
        <v>1.5404883994764724</v>
      </c>
      <c r="DY271" s="26">
        <f t="shared" si="256"/>
        <v>0.2340640167267988</v>
      </c>
      <c r="DZ271" s="110">
        <f t="shared" si="234"/>
        <v>1.0358290601832347</v>
      </c>
      <c r="EC271" s="6">
        <v>2097</v>
      </c>
      <c r="ED271" s="107">
        <v>4.5</v>
      </c>
      <c r="EE271" s="24">
        <f>EG270+((ED271-EG270)*EI$130)</f>
        <v>2.6674125662323864</v>
      </c>
      <c r="EF271" s="34">
        <f>EG271+(ED271-EG271)*EI$133</f>
        <v>3.2849620375621509</v>
      </c>
      <c r="EG271" s="25">
        <f>EE271-((EH271-EH270)*EI$132/EI$131)</f>
        <v>2.6307108270186941</v>
      </c>
      <c r="EH271" s="26">
        <f>EH270+(EE271-EH270)*EJ271*EI$129*EI$131/EI$132</f>
        <v>0.17177507583801416</v>
      </c>
      <c r="EI271" s="110">
        <f t="shared" si="235"/>
        <v>0.65425121054345681</v>
      </c>
      <c r="EJ271" s="67">
        <v>0.20999999999999899</v>
      </c>
      <c r="EK271" s="6"/>
      <c r="EL271" s="23"/>
      <c r="EM271" s="24"/>
      <c r="EN271" s="34"/>
      <c r="EO271" s="25"/>
      <c r="EP271" s="26"/>
      <c r="EQ271" s="16"/>
      <c r="ES271" s="6"/>
      <c r="ET271" s="23"/>
    </row>
    <row r="272" spans="1:150" x14ac:dyDescent="0.35">
      <c r="A272" s="6">
        <v>2082</v>
      </c>
      <c r="B272" s="107">
        <v>4</v>
      </c>
      <c r="C272" s="24">
        <f t="shared" si="282"/>
        <v>1.3146259931890976</v>
      </c>
      <c r="D272" s="34">
        <f t="shared" si="283"/>
        <v>2.1988207964276945</v>
      </c>
      <c r="E272" s="25">
        <f t="shared" si="284"/>
        <v>1.2289550714272224</v>
      </c>
      <c r="F272" s="26">
        <f t="shared" si="289"/>
        <v>9.1997289866931967E-2</v>
      </c>
      <c r="G272" s="120">
        <f t="shared" si="285"/>
        <v>0.96986572500047208</v>
      </c>
      <c r="I272" s="14">
        <v>2082</v>
      </c>
      <c r="J272" s="107">
        <v>4</v>
      </c>
      <c r="K272" s="24">
        <f t="shared" si="272"/>
        <v>1.4251226724918435</v>
      </c>
      <c r="L272" s="34">
        <f t="shared" si="273"/>
        <v>2.2959952829235784</v>
      </c>
      <c r="M272" s="25">
        <f t="shared" si="274"/>
        <v>1.3784542814208898</v>
      </c>
      <c r="N272" s="26">
        <f t="shared" si="275"/>
        <v>9.3112670201975903E-2</v>
      </c>
      <c r="O272" s="120">
        <f t="shared" si="276"/>
        <v>0.91754100150268858</v>
      </c>
      <c r="Q272" s="14">
        <v>2082</v>
      </c>
      <c r="R272" s="107">
        <v>4</v>
      </c>
      <c r="S272" s="24">
        <f t="shared" si="290"/>
        <v>1.3171069138257423</v>
      </c>
      <c r="T272" s="34">
        <f t="shared" si="291"/>
        <v>2.1449670861040149</v>
      </c>
      <c r="U272" s="25">
        <f t="shared" si="292"/>
        <v>1.1461032093907919</v>
      </c>
      <c r="V272" s="26">
        <f t="shared" si="293"/>
        <v>9.6882124625479779E-2</v>
      </c>
      <c r="W272" s="120">
        <f t="shared" si="286"/>
        <v>0.99886387671322296</v>
      </c>
      <c r="Y272" s="14">
        <v>2082</v>
      </c>
      <c r="Z272" s="107">
        <v>4</v>
      </c>
      <c r="AA272" s="24">
        <f t="shared" si="294"/>
        <v>1.348168004086582</v>
      </c>
      <c r="AB272" s="34">
        <f t="shared" si="295"/>
        <v>2.1704850185924056</v>
      </c>
      <c r="AC272" s="25">
        <f t="shared" si="296"/>
        <v>1.1853615670652395</v>
      </c>
      <c r="AD272" s="26">
        <f t="shared" si="297"/>
        <v>0.18762439608558773</v>
      </c>
      <c r="AE272" s="120">
        <f t="shared" si="287"/>
        <v>0.98512345152716607</v>
      </c>
      <c r="AG272" s="14">
        <v>2082</v>
      </c>
      <c r="AH272" s="107">
        <v>4</v>
      </c>
      <c r="AI272" s="24">
        <f t="shared" si="298"/>
        <v>1.4099827957670841</v>
      </c>
      <c r="AJ272" s="34">
        <f t="shared" si="299"/>
        <v>2.2854580604075738</v>
      </c>
      <c r="AK272" s="25">
        <f t="shared" si="300"/>
        <v>1.3622431698578061</v>
      </c>
      <c r="AL272" s="26">
        <f t="shared" si="301"/>
        <v>4.6685362709789777E-2</v>
      </c>
      <c r="AM272" s="120">
        <f t="shared" si="288"/>
        <v>0.92321489054976769</v>
      </c>
      <c r="AP272" s="14">
        <v>2098</v>
      </c>
      <c r="AQ272" s="107">
        <v>4.5</v>
      </c>
      <c r="AR272" s="24">
        <f t="shared" si="237"/>
        <v>1.5870906145477945</v>
      </c>
      <c r="AS272" s="34">
        <f t="shared" si="238"/>
        <v>2.539803842200417</v>
      </c>
      <c r="AT272" s="25">
        <f t="shared" si="239"/>
        <v>1.4843136033852569</v>
      </c>
      <c r="AU272" s="26">
        <f t="shared" si="240"/>
        <v>0.12033711984101877</v>
      </c>
      <c r="AV272" s="120">
        <f t="shared" ref="AV272:AV335" si="302">AS272-AT272</f>
        <v>1.0554902388151601</v>
      </c>
      <c r="AX272" s="14"/>
      <c r="AZ272" s="14">
        <v>2098</v>
      </c>
      <c r="BA272" s="107">
        <v>4.5</v>
      </c>
      <c r="BB272" s="107">
        <f t="shared" si="279"/>
        <v>5.6037312825719283</v>
      </c>
      <c r="BC272" s="24">
        <f t="shared" si="257"/>
        <v>3.2694337069289139</v>
      </c>
      <c r="BD272" s="34">
        <f t="shared" si="258"/>
        <v>4.0575654242941424</v>
      </c>
      <c r="BE272" s="25">
        <f t="shared" si="259"/>
        <v>3.2250145775291803</v>
      </c>
      <c r="BF272" s="26">
        <f t="shared" si="260"/>
        <v>9.7282505303574449E-2</v>
      </c>
      <c r="BG272" s="16">
        <f t="shared" ref="BG272:BG335" si="303">BD272-BE272</f>
        <v>0.83255084676496205</v>
      </c>
      <c r="BH272" s="67">
        <v>0.19999999999999901</v>
      </c>
      <c r="BP272" s="107">
        <f t="shared" si="280"/>
        <v>7.1252036964788905</v>
      </c>
      <c r="BQ272" s="24">
        <f t="shared" si="267"/>
        <v>3.956896994884695</v>
      </c>
      <c r="BR272" s="34">
        <f t="shared" si="261"/>
        <v>5.0307333707718609</v>
      </c>
      <c r="BS272" s="25">
        <f t="shared" si="262"/>
        <v>3.9029416569296136</v>
      </c>
      <c r="BT272" s="26">
        <f t="shared" si="263"/>
        <v>0.10372624522708307</v>
      </c>
      <c r="BU272" s="67">
        <v>0.19999999999999901</v>
      </c>
      <c r="CC272" s="107">
        <f t="shared" si="281"/>
        <v>8.1677730382852705</v>
      </c>
      <c r="CD272" s="24">
        <f t="shared" si="242"/>
        <v>4.3300043271020927</v>
      </c>
      <c r="CE272" s="34">
        <f t="shared" si="264"/>
        <v>5.6347666634647346</v>
      </c>
      <c r="CF272" s="25">
        <f t="shared" si="265"/>
        <v>4.2708401539459855</v>
      </c>
      <c r="CG272" s="26">
        <f t="shared" si="266"/>
        <v>0.10484941059356509</v>
      </c>
      <c r="CH272" s="67">
        <v>0.19999999999999901</v>
      </c>
      <c r="CY272" s="67"/>
      <c r="DA272" s="14">
        <v>2098</v>
      </c>
      <c r="DB272" s="107">
        <f t="shared" si="277"/>
        <v>6.5</v>
      </c>
      <c r="DC272" s="24">
        <f t="shared" si="244"/>
        <v>1.2550477569758309</v>
      </c>
      <c r="DD272" s="34">
        <f t="shared" si="245"/>
        <v>2.3384391118013941</v>
      </c>
      <c r="DE272" s="25">
        <f t="shared" si="246"/>
        <v>1.1745217104636838</v>
      </c>
      <c r="DF272" s="26">
        <f t="shared" si="247"/>
        <v>0.10584270809750322</v>
      </c>
      <c r="DG272" s="120">
        <f t="shared" ref="DG272:DG335" si="304">DD272-DE272</f>
        <v>1.1639174013377103</v>
      </c>
      <c r="DK272" s="14">
        <v>2098</v>
      </c>
      <c r="DL272" s="107">
        <f t="shared" si="278"/>
        <v>7.4617411613774829</v>
      </c>
      <c r="DM272" s="24">
        <f t="shared" si="248"/>
        <v>2.6623608452119099</v>
      </c>
      <c r="DN272" s="34">
        <f t="shared" si="249"/>
        <v>4.1786969765098991</v>
      </c>
      <c r="DO272" s="25">
        <f t="shared" si="250"/>
        <v>2.6262885692735067</v>
      </c>
      <c r="DP272" s="26">
        <f t="shared" si="251"/>
        <v>8.6292493362346206E-2</v>
      </c>
      <c r="DQ272" s="110">
        <f t="shared" ref="DQ272:DQ335" si="305">DN272-DO272</f>
        <v>1.5524084072363924</v>
      </c>
      <c r="DR272" s="67">
        <v>0.19999999999999901</v>
      </c>
      <c r="DT272" s="14">
        <v>2098</v>
      </c>
      <c r="DU272" s="107">
        <v>4.5</v>
      </c>
      <c r="DV272" s="24">
        <f t="shared" si="253"/>
        <v>1.6410821987782671</v>
      </c>
      <c r="DW272" s="34">
        <f t="shared" si="254"/>
        <v>2.5776841019225314</v>
      </c>
      <c r="DX272" s="25">
        <f t="shared" si="255"/>
        <v>1.5425909260346642</v>
      </c>
      <c r="DY272" s="26">
        <f t="shared" si="256"/>
        <v>0.23696081886631654</v>
      </c>
      <c r="DZ272" s="110">
        <f t="shared" ref="DZ272:DZ335" si="306">DW272-DX272</f>
        <v>1.0350931758878672</v>
      </c>
      <c r="EC272" s="14">
        <v>2098</v>
      </c>
      <c r="ED272" s="107">
        <v>4.5</v>
      </c>
      <c r="EE272" s="24">
        <f>EG271+((ED272-EG271)*EI$130)</f>
        <v>2.6942479660083287</v>
      </c>
      <c r="EF272" s="34">
        <f>EG272+(ED272-EG272)*EI$133</f>
        <v>3.303306674604864</v>
      </c>
      <c r="EG272" s="25">
        <f>EE272-((EH272-EH271)*EI$132/EI$131)</f>
        <v>2.6589333455459445</v>
      </c>
      <c r="EH272" s="26">
        <f>EH271+(EE272-EH271)*EJ272*EI$129*EI$131/EI$132</f>
        <v>0.17281374114573134</v>
      </c>
      <c r="EI272" s="110">
        <f t="shared" ref="EI272:EI335" si="307">EF272-EG272</f>
        <v>0.64437332905891953</v>
      </c>
      <c r="EJ272" s="67">
        <v>0.19999999999999901</v>
      </c>
      <c r="EK272" s="14"/>
      <c r="EL272" s="23"/>
      <c r="EM272" s="24"/>
      <c r="EN272" s="34"/>
      <c r="EO272" s="25"/>
      <c r="EP272" s="26"/>
      <c r="EQ272" s="16"/>
      <c r="ES272" s="14"/>
      <c r="ET272" s="23"/>
    </row>
    <row r="273" spans="1:150" x14ac:dyDescent="0.35">
      <c r="A273" s="14">
        <v>2083</v>
      </c>
      <c r="B273" s="107">
        <v>4</v>
      </c>
      <c r="C273" s="24">
        <f t="shared" si="282"/>
        <v>1.3158966060611932</v>
      </c>
      <c r="D273" s="34">
        <f t="shared" si="283"/>
        <v>2.1996453750529366</v>
      </c>
      <c r="E273" s="25">
        <f t="shared" si="284"/>
        <v>1.230223653927595</v>
      </c>
      <c r="F273" s="26">
        <f t="shared" si="289"/>
        <v>9.3238926854375417E-2</v>
      </c>
      <c r="G273" s="120">
        <f t="shared" si="285"/>
        <v>0.96942172112534153</v>
      </c>
      <c r="I273" s="6">
        <v>2083</v>
      </c>
      <c r="J273" s="107">
        <v>4</v>
      </c>
      <c r="K273" s="24">
        <f t="shared" si="272"/>
        <v>1.4283344318082944</v>
      </c>
      <c r="L273" s="34">
        <f t="shared" si="273"/>
        <v>2.2980410855988476</v>
      </c>
      <c r="M273" s="25">
        <f t="shared" si="274"/>
        <v>1.3816016701520732</v>
      </c>
      <c r="N273" s="26">
        <f t="shared" si="275"/>
        <v>9.4487163191864759E-2</v>
      </c>
      <c r="O273" s="120">
        <f t="shared" si="276"/>
        <v>0.91643941544677432</v>
      </c>
      <c r="Q273" s="6">
        <v>2083</v>
      </c>
      <c r="R273" s="107">
        <v>4</v>
      </c>
      <c r="S273" s="24">
        <f t="shared" si="290"/>
        <v>1.3179648741212784</v>
      </c>
      <c r="T273" s="34">
        <f t="shared" si="291"/>
        <v>2.1455586379747134</v>
      </c>
      <c r="U273" s="25">
        <f t="shared" si="292"/>
        <v>1.1470132891918672</v>
      </c>
      <c r="V273" s="26">
        <f t="shared" si="293"/>
        <v>9.8111992142957558E-2</v>
      </c>
      <c r="W273" s="120">
        <f t="shared" si="286"/>
        <v>0.99854534878284618</v>
      </c>
      <c r="Y273" s="6">
        <v>2083</v>
      </c>
      <c r="Z273" s="107">
        <v>4</v>
      </c>
      <c r="AA273" s="24">
        <f t="shared" si="294"/>
        <v>1.3498208907016176</v>
      </c>
      <c r="AB273" s="34">
        <f t="shared" si="295"/>
        <v>2.1716236979459929</v>
      </c>
      <c r="AC273" s="25">
        <f t="shared" si="296"/>
        <v>1.187113381455374</v>
      </c>
      <c r="AD273" s="26">
        <f t="shared" si="297"/>
        <v>0.18998247592973619</v>
      </c>
      <c r="AE273" s="120">
        <f t="shared" si="287"/>
        <v>0.98451031649061882</v>
      </c>
      <c r="AG273" s="6">
        <v>2083</v>
      </c>
      <c r="AH273" s="107">
        <v>4</v>
      </c>
      <c r="AI273" s="24">
        <f t="shared" si="298"/>
        <v>1.4127931417506512</v>
      </c>
      <c r="AJ273" s="34">
        <f t="shared" si="299"/>
        <v>2.2872365901647438</v>
      </c>
      <c r="AK273" s="25">
        <f t="shared" si="300"/>
        <v>1.3649793694842212</v>
      </c>
      <c r="AL273" s="26">
        <f t="shared" si="301"/>
        <v>4.7378315931042386E-2</v>
      </c>
      <c r="AM273" s="120">
        <f t="shared" si="288"/>
        <v>0.92225722068052263</v>
      </c>
      <c r="AP273" s="6">
        <v>2099</v>
      </c>
      <c r="AQ273" s="107">
        <v>4.5</v>
      </c>
      <c r="AR273" s="24">
        <f t="shared" ref="AR273:AR336" si="308">AT272+((AQ273-AT272)*AV$130)</f>
        <v>1.5881738428846686</v>
      </c>
      <c r="AS273" s="34">
        <f t="shared" ref="AS273:AS336" si="309">AT273+(AQ273-AT273)*AV$133</f>
        <v>2.5405264269765482</v>
      </c>
      <c r="AT273" s="25">
        <f t="shared" ref="AT273:AT336" si="310">AR273-((AU273-AU272)*AV$132/AV$131)</f>
        <v>1.4854252722716126</v>
      </c>
      <c r="AU273" s="26">
        <f t="shared" ref="AU273:AU336" si="311">AU272+(AR273-AU272)*AV$129*AV$131/AV$132</f>
        <v>0.12182622956004857</v>
      </c>
      <c r="AV273" s="120">
        <f t="shared" si="302"/>
        <v>1.0551011547049356</v>
      </c>
      <c r="AX273" s="6"/>
      <c r="AZ273" s="6">
        <v>2099</v>
      </c>
      <c r="BA273" s="107">
        <v>4.5</v>
      </c>
      <c r="BB273" s="107">
        <f t="shared" si="279"/>
        <v>5.6123197010217059</v>
      </c>
      <c r="BC273" s="24">
        <f t="shared" si="257"/>
        <v>3.3072333659822628</v>
      </c>
      <c r="BD273" s="34">
        <f t="shared" si="258"/>
        <v>4.0862635580555002</v>
      </c>
      <c r="BE273" s="25">
        <f t="shared" si="259"/>
        <v>3.264541019535236</v>
      </c>
      <c r="BF273" s="26">
        <f t="shared" si="260"/>
        <v>9.790123496222701E-2</v>
      </c>
      <c r="BG273" s="16">
        <f t="shared" si="303"/>
        <v>0.82172253852026422</v>
      </c>
      <c r="BH273" s="67">
        <v>0.189999999999999</v>
      </c>
      <c r="BP273" s="107">
        <f t="shared" si="280"/>
        <v>7.1645785124540957</v>
      </c>
      <c r="BQ273" s="24">
        <f t="shared" si="267"/>
        <v>4.0152724302338765</v>
      </c>
      <c r="BR273" s="34">
        <f t="shared" si="261"/>
        <v>5.0837142422415695</v>
      </c>
      <c r="BS273" s="25">
        <f t="shared" si="262"/>
        <v>3.9632488659732861</v>
      </c>
      <c r="BT273" s="26">
        <f t="shared" si="263"/>
        <v>0.10448020992651191</v>
      </c>
      <c r="BU273" s="67">
        <v>0.189999999999999</v>
      </c>
      <c r="CC273" s="107">
        <f t="shared" si="281"/>
        <v>8.2493821616432843</v>
      </c>
      <c r="CD273" s="24">
        <f t="shared" ref="CD273:CD336" si="312">$CF272+(($CC273-$CF272)*$CH$130)</f>
        <v>4.4078611406910806</v>
      </c>
      <c r="CE273" s="34">
        <f t="shared" si="264"/>
        <v>5.7151939616176595</v>
      </c>
      <c r="CF273" s="25">
        <f t="shared" si="265"/>
        <v>4.3506310846807841</v>
      </c>
      <c r="CG273" s="26">
        <f t="shared" si="266"/>
        <v>0.10567883169516359</v>
      </c>
      <c r="CH273" s="67">
        <v>0.189999999999999</v>
      </c>
      <c r="CY273" s="67"/>
      <c r="DA273" s="6">
        <v>2099</v>
      </c>
      <c r="DB273" s="107">
        <f t="shared" si="277"/>
        <v>6.5</v>
      </c>
      <c r="DC273" s="24">
        <f t="shared" ref="DC273:DC336" si="313">DE272+((DB273-DE272)*DG$130)</f>
        <v>1.2561346652508278</v>
      </c>
      <c r="DD273" s="34">
        <f t="shared" ref="DD273:DD336" si="314">DE273+((DB273-DB$144)-DE273)*DG$133</f>
        <v>2.3391492483625616</v>
      </c>
      <c r="DE273" s="25">
        <f t="shared" ref="DE273:DE336" si="315">DC273-((DF273-DF272)*DG$132/DG$131)</f>
        <v>1.1756142282500952</v>
      </c>
      <c r="DF273" s="26">
        <f t="shared" ref="DF273:DF336" si="316">DF272+(DC273-DF272)*DG$129*DG$131/DG$132</f>
        <v>0.1070096709525863</v>
      </c>
      <c r="DG273" s="120">
        <f t="shared" si="304"/>
        <v>1.1635350201124663</v>
      </c>
      <c r="DK273" s="6">
        <v>2099</v>
      </c>
      <c r="DL273" s="107">
        <f t="shared" si="278"/>
        <v>7.4715303895932514</v>
      </c>
      <c r="DM273" s="24">
        <f t="shared" ref="DM273:DM336" si="317">DO272+((DL273-DO272)*DQ$130)</f>
        <v>2.7005419001699069</v>
      </c>
      <c r="DN273" s="34">
        <f t="shared" ref="DN273:DN336" si="318">DO273+((DL273-DL$144*DR273)-DO273)*DQ$133</f>
        <v>4.2147876853462272</v>
      </c>
      <c r="DO273" s="25">
        <f t="shared" ref="DO273:DO336" si="319">DM273-((DP273-DP272)*DQ$132/DQ$131)</f>
        <v>2.6657723830593665</v>
      </c>
      <c r="DP273" s="26">
        <f t="shared" ref="DP273:DP336" si="320">DP272+(DM273-DP272)*DR273*DQ$129*DQ$131/DQ$132</f>
        <v>8.6796399407426506E-2</v>
      </c>
      <c r="DQ273" s="110">
        <f t="shared" si="305"/>
        <v>1.5490153022868607</v>
      </c>
      <c r="DR273" s="67">
        <v>0.189999999999999</v>
      </c>
      <c r="DT273" s="6">
        <v>2099</v>
      </c>
      <c r="DU273" s="107">
        <v>4.5</v>
      </c>
      <c r="DV273" s="24">
        <f t="shared" ref="DV273:DV336" si="321">DX272+((DU273-DX272)*DZ$130)</f>
        <v>1.643113260458746</v>
      </c>
      <c r="DW273" s="34">
        <f t="shared" ref="DW273:DW336" si="322">DX273+(DU273-DX273)*DZ$133</f>
        <v>2.5790436832057293</v>
      </c>
      <c r="DX273" s="25">
        <f t="shared" ref="DX273:DX336" si="323">DV273-((DY273-DY272)*DZ$132/DZ$131)</f>
        <v>1.5446825895472758</v>
      </c>
      <c r="DY273" s="26">
        <f t="shared" ref="DY273:DY336" si="324">DY272+(DV273-DY272)*DZ$129*DZ$131/DZ$132</f>
        <v>0.23985583859900683</v>
      </c>
      <c r="DZ273" s="110">
        <f t="shared" si="306"/>
        <v>1.0343610936584535</v>
      </c>
      <c r="EC273" s="6">
        <v>2099</v>
      </c>
      <c r="ED273" s="107">
        <v>4.5</v>
      </c>
      <c r="EE273" s="24">
        <f>EG272+((ED273-EG272)*EI$130)</f>
        <v>2.7215112011308378</v>
      </c>
      <c r="EF273" s="34">
        <f>EG273+(ED273-EG273)*EI$133</f>
        <v>3.3219487911934733</v>
      </c>
      <c r="EG273" s="25">
        <f>EE273-((EH273-EH272)*EI$132/EI$131)</f>
        <v>2.687613524913036</v>
      </c>
      <c r="EH273" s="26">
        <f>EH272+(EE273-EH272)*EJ273*EI$129*EI$131/EI$132</f>
        <v>0.17381073162272551</v>
      </c>
      <c r="EI273" s="110">
        <f t="shared" si="307"/>
        <v>0.63433526628043735</v>
      </c>
      <c r="EJ273" s="67">
        <v>0.189999999999999</v>
      </c>
      <c r="EK273" s="6"/>
      <c r="EL273" s="23"/>
      <c r="EM273" s="24"/>
      <c r="EN273" s="34"/>
      <c r="EO273" s="25"/>
      <c r="EP273" s="26"/>
      <c r="EQ273" s="16"/>
      <c r="ES273" s="6"/>
      <c r="ET273" s="23"/>
    </row>
    <row r="274" spans="1:150" x14ac:dyDescent="0.35">
      <c r="A274" s="6">
        <v>2084</v>
      </c>
      <c r="B274" s="107">
        <v>4</v>
      </c>
      <c r="C274" s="24">
        <f t="shared" si="282"/>
        <v>1.3171253867856167</v>
      </c>
      <c r="D274" s="34">
        <f t="shared" si="283"/>
        <v>2.2004446674837794</v>
      </c>
      <c r="E274" s="25">
        <f t="shared" si="284"/>
        <v>1.2314533345904295</v>
      </c>
      <c r="F274" s="26">
        <f t="shared" si="289"/>
        <v>9.4480550799233204E-2</v>
      </c>
      <c r="G274" s="120">
        <f t="shared" si="285"/>
        <v>0.96899133289334993</v>
      </c>
      <c r="I274" s="14">
        <v>2084</v>
      </c>
      <c r="J274" s="107">
        <v>4</v>
      </c>
      <c r="K274" s="24">
        <f t="shared" si="272"/>
        <v>1.4314219351740898</v>
      </c>
      <c r="L274" s="34">
        <f t="shared" si="273"/>
        <v>2.3000089918005626</v>
      </c>
      <c r="M274" s="25">
        <f t="shared" si="274"/>
        <v>1.3846292181547117</v>
      </c>
      <c r="N274" s="26">
        <f t="shared" si="275"/>
        <v>9.5863419574787639E-2</v>
      </c>
      <c r="O274" s="120">
        <f t="shared" si="276"/>
        <v>0.91537977364585088</v>
      </c>
      <c r="Q274" s="14">
        <v>2084</v>
      </c>
      <c r="R274" s="107">
        <v>4</v>
      </c>
      <c r="S274" s="24">
        <f t="shared" si="290"/>
        <v>1.3188201489167328</v>
      </c>
      <c r="T274" s="34">
        <f t="shared" si="291"/>
        <v>2.1461486545294628</v>
      </c>
      <c r="U274" s="25">
        <f t="shared" si="292"/>
        <v>1.1479210069684047</v>
      </c>
      <c r="V274" s="26">
        <f t="shared" si="293"/>
        <v>9.9341482372801646E-2</v>
      </c>
      <c r="W274" s="120">
        <f t="shared" si="286"/>
        <v>0.99822764756105808</v>
      </c>
      <c r="Y274" s="14">
        <v>2084</v>
      </c>
      <c r="Z274" s="107">
        <v>4</v>
      </c>
      <c r="AA274" s="24">
        <f t="shared" si="294"/>
        <v>1.3514703465769364</v>
      </c>
      <c r="AB274" s="34">
        <f t="shared" si="295"/>
        <v>2.1727603290461142</v>
      </c>
      <c r="AC274" s="25">
        <f t="shared" si="296"/>
        <v>1.1888620446863294</v>
      </c>
      <c r="AD274" s="26">
        <f t="shared" si="297"/>
        <v>0.1923391179861218</v>
      </c>
      <c r="AE274" s="120">
        <f t="shared" si="287"/>
        <v>0.98389828435978477</v>
      </c>
      <c r="AG274" s="14">
        <v>2084</v>
      </c>
      <c r="AH274" s="107">
        <v>4</v>
      </c>
      <c r="AI274" s="24">
        <f t="shared" si="298"/>
        <v>1.4154769048474256</v>
      </c>
      <c r="AJ274" s="34">
        <f t="shared" si="299"/>
        <v>2.2889357452529788</v>
      </c>
      <c r="AK274" s="25">
        <f t="shared" si="300"/>
        <v>1.3675934542353523</v>
      </c>
      <c r="AL274" s="26">
        <f t="shared" si="301"/>
        <v>4.8072278983391274E-2</v>
      </c>
      <c r="AM274" s="120">
        <f t="shared" si="288"/>
        <v>0.92134229101762655</v>
      </c>
      <c r="AP274" s="14">
        <v>2100</v>
      </c>
      <c r="AQ274" s="107">
        <v>4.5</v>
      </c>
      <c r="AR274" s="24">
        <f t="shared" si="308"/>
        <v>1.5892472258945782</v>
      </c>
      <c r="AS274" s="34">
        <f t="shared" si="309"/>
        <v>2.5412430414982548</v>
      </c>
      <c r="AT274" s="25">
        <f t="shared" si="310"/>
        <v>1.4865277561511612</v>
      </c>
      <c r="AU274" s="26">
        <f t="shared" si="311"/>
        <v>0.12331491752734447</v>
      </c>
      <c r="AV274" s="120">
        <f t="shared" si="302"/>
        <v>1.0547152853470936</v>
      </c>
      <c r="AX274" s="14"/>
      <c r="AZ274" s="14">
        <v>2100</v>
      </c>
      <c r="BA274" s="107">
        <v>4.5</v>
      </c>
      <c r="BB274" s="107">
        <f t="shared" si="279"/>
        <v>5.6209920043711215</v>
      </c>
      <c r="BC274" s="24">
        <f t="shared" ref="BC274:BC337" si="325">BE273+((BB274-BE273)*BG$130)</f>
        <v>3.3456971914529841</v>
      </c>
      <c r="BD274" s="34">
        <f t="shared" ref="BD274:BD337" si="326">BE274+(BB274-BE274)*BG$133</f>
        <v>4.1154509270906727</v>
      </c>
      <c r="BE274" s="25">
        <f t="shared" ref="BE274:BE337" si="327">BC274-((BF274-BF273)*BG$132/BG$131)</f>
        <v>3.3047749624012006</v>
      </c>
      <c r="BF274" s="26">
        <f t="shared" ref="BF274:BF337" si="328">BF273+(BC274-BF273)*BH274*BG$129*BG$131/BG$132</f>
        <v>9.8494310745586192E-2</v>
      </c>
      <c r="BG274" s="16">
        <f t="shared" si="303"/>
        <v>0.81067596468947212</v>
      </c>
      <c r="BH274" s="67">
        <v>0.17999999999999899</v>
      </c>
      <c r="BP274" s="107">
        <f t="shared" si="280"/>
        <v>7.2046399313609513</v>
      </c>
      <c r="BQ274" s="24">
        <f t="shared" si="267"/>
        <v>4.0748823742652371</v>
      </c>
      <c r="BR274" s="34">
        <f t="shared" ref="BR274:BR337" si="329">$BS274+($BP274-$BS274)*$BT$133</f>
        <v>5.1377799255228025</v>
      </c>
      <c r="BS274" s="25">
        <f t="shared" ref="BS274:BS337" si="330">$BQ274-(($BT274-$BT273)*$BT$132/$BT$131)</f>
        <v>4.0248553069945689</v>
      </c>
      <c r="BT274" s="26">
        <f t="shared" ref="BT274:BT337" si="331">$BT273+($BQ274-$BT273)*$BU274*$BT$129*$BT$131/$BT$132</f>
        <v>0.10520523988695638</v>
      </c>
      <c r="BU274" s="67">
        <v>0.17999999999999899</v>
      </c>
      <c r="CC274" s="107">
        <f t="shared" si="281"/>
        <v>8.333162638914823</v>
      </c>
      <c r="CD274" s="24">
        <f t="shared" si="312"/>
        <v>4.487789471408604</v>
      </c>
      <c r="CE274" s="34">
        <f t="shared" ref="CE274:CE337" si="332">$CF274+($CC274-$CF274)*$CH$133</f>
        <v>5.7977805938965279</v>
      </c>
      <c r="CF274" s="25">
        <f t="shared" ref="CF274:CF337" si="333">$CD274-(($CG274-$CG273)*$CH$132/$CH$131)</f>
        <v>4.4325748773482152</v>
      </c>
      <c r="CG274" s="26">
        <f t="shared" ref="CG274:CG337" si="334">$CG273+($CD274-$CG273)*$CH274*$CH$129*$CH$131/$CH$132</f>
        <v>0.10647904320328518</v>
      </c>
      <c r="CH274" s="67">
        <v>0.17999999999999899</v>
      </c>
      <c r="CY274" s="67"/>
      <c r="DA274" s="14">
        <v>2100</v>
      </c>
      <c r="DB274" s="107">
        <f t="shared" si="277"/>
        <v>6.5</v>
      </c>
      <c r="DC274" s="24">
        <f t="shared" si="313"/>
        <v>1.2572104402021624</v>
      </c>
      <c r="DD274" s="34">
        <f t="shared" si="314"/>
        <v>2.33985265113055</v>
      </c>
      <c r="DE274" s="25">
        <f t="shared" si="315"/>
        <v>1.1766963863546924</v>
      </c>
      <c r="DF274" s="26">
        <f t="shared" si="316"/>
        <v>0.10817654129820181</v>
      </c>
      <c r="DG274" s="120">
        <f t="shared" si="304"/>
        <v>1.1631562647758575</v>
      </c>
      <c r="DK274" s="14">
        <v>2100</v>
      </c>
      <c r="DL274" s="107">
        <f t="shared" si="278"/>
        <v>7.4814368887800615</v>
      </c>
      <c r="DM274" s="24">
        <f t="shared" si="317"/>
        <v>2.7395724416095359</v>
      </c>
      <c r="DN274" s="34">
        <f t="shared" si="318"/>
        <v>4.2514987623335854</v>
      </c>
      <c r="DO274" s="25">
        <f t="shared" si="319"/>
        <v>2.7061474634777891</v>
      </c>
      <c r="DP274" s="26">
        <f t="shared" si="320"/>
        <v>8.7280819380350372E-2</v>
      </c>
      <c r="DQ274" s="110">
        <f t="shared" si="305"/>
        <v>1.5453512988557963</v>
      </c>
      <c r="DR274" s="67">
        <v>0.17999999999999899</v>
      </c>
      <c r="DT274" s="14">
        <v>2100</v>
      </c>
      <c r="DU274" s="107">
        <v>4.5</v>
      </c>
      <c r="DV274" s="24">
        <f t="shared" si="321"/>
        <v>1.6451338283285639</v>
      </c>
      <c r="DW274" s="34">
        <f t="shared" si="322"/>
        <v>2.5803968398808719</v>
      </c>
      <c r="DX274" s="25">
        <f t="shared" si="323"/>
        <v>1.5467643690474948</v>
      </c>
      <c r="DY274" s="26">
        <f t="shared" si="324"/>
        <v>0.24274905798962651</v>
      </c>
      <c r="DZ274" s="110">
        <f t="shared" si="306"/>
        <v>1.0336324708333771</v>
      </c>
      <c r="EC274" s="14">
        <v>2100</v>
      </c>
      <c r="ED274" s="107">
        <v>4.5</v>
      </c>
      <c r="EE274" s="24">
        <f>EG273+((ED274-EG273)*EI$130)</f>
        <v>2.7492165412012417</v>
      </c>
      <c r="EF274" s="34">
        <f>EG274+(ED274-EG274)*EI$133</f>
        <v>3.3408981782003595</v>
      </c>
      <c r="EG274" s="25">
        <f>EE274-((EH274-EH273)*EI$132/EI$131)</f>
        <v>2.716766428000553</v>
      </c>
      <c r="EH274" s="26">
        <f>EH273+(EE274-EH273)*EJ274*EI$129*EI$131/EI$132</f>
        <v>0.17476514671686341</v>
      </c>
      <c r="EI274" s="110">
        <f t="shared" si="307"/>
        <v>0.62413175019980649</v>
      </c>
      <c r="EJ274" s="67">
        <v>0.17999999999999899</v>
      </c>
      <c r="EK274" s="14"/>
      <c r="EL274" s="23"/>
      <c r="EM274" s="24"/>
      <c r="EN274" s="34"/>
      <c r="EO274" s="25"/>
      <c r="EP274" s="26"/>
      <c r="EQ274" s="16"/>
      <c r="ES274" s="14"/>
      <c r="ET274" s="23"/>
    </row>
    <row r="275" spans="1:150" x14ac:dyDescent="0.35">
      <c r="A275" s="6">
        <v>2085</v>
      </c>
      <c r="B275" s="107">
        <v>4</v>
      </c>
      <c r="C275" s="24">
        <f t="shared" si="282"/>
        <v>1.3183164862176548</v>
      </c>
      <c r="D275" s="34">
        <f t="shared" si="283"/>
        <v>2.2012211809799371</v>
      </c>
      <c r="E275" s="25">
        <f t="shared" si="284"/>
        <v>1.2326479707383649</v>
      </c>
      <c r="F275" s="26">
        <f t="shared" si="289"/>
        <v>9.5722123487338856E-2</v>
      </c>
      <c r="G275" s="120">
        <f t="shared" si="285"/>
        <v>0.96857321024157228</v>
      </c>
      <c r="I275" s="6">
        <v>2085</v>
      </c>
      <c r="J275" s="107">
        <v>4</v>
      </c>
      <c r="K275" s="24">
        <f t="shared" si="272"/>
        <v>1.434391878020882</v>
      </c>
      <c r="L275" s="34">
        <f t="shared" si="273"/>
        <v>2.3019031982839246</v>
      </c>
      <c r="M275" s="25">
        <f t="shared" si="274"/>
        <v>1.3875433819752687</v>
      </c>
      <c r="N275" s="26">
        <f t="shared" si="275"/>
        <v>9.7241316517305679E-2</v>
      </c>
      <c r="O275" s="120">
        <f t="shared" si="276"/>
        <v>0.91435981630865593</v>
      </c>
      <c r="Q275" s="6">
        <v>2085</v>
      </c>
      <c r="R275" s="107">
        <v>4</v>
      </c>
      <c r="S275" s="24">
        <f t="shared" si="290"/>
        <v>1.3196732039287673</v>
      </c>
      <c r="T275" s="34">
        <f t="shared" si="291"/>
        <v>2.1467373958921057</v>
      </c>
      <c r="U275" s="25">
        <f t="shared" si="292"/>
        <v>1.1488267629109319</v>
      </c>
      <c r="V275" s="26">
        <f t="shared" si="293"/>
        <v>0.10057059345926089</v>
      </c>
      <c r="W275" s="120">
        <f t="shared" si="286"/>
        <v>0.99791063298117377</v>
      </c>
      <c r="Y275" s="6">
        <v>2085</v>
      </c>
      <c r="Z275" s="107">
        <v>4</v>
      </c>
      <c r="AA275" s="24">
        <f t="shared" si="294"/>
        <v>1.3531168354153071</v>
      </c>
      <c r="AB275" s="34">
        <f t="shared" si="295"/>
        <v>2.1738951707338936</v>
      </c>
      <c r="AC275" s="25">
        <f t="shared" si="296"/>
        <v>1.1906079549752211</v>
      </c>
      <c r="AD275" s="26">
        <f t="shared" si="297"/>
        <v>0.19469431915192015</v>
      </c>
      <c r="AE275" s="120">
        <f t="shared" si="287"/>
        <v>0.98328721575867251</v>
      </c>
      <c r="AG275" s="6">
        <v>2085</v>
      </c>
      <c r="AH275" s="107">
        <v>4</v>
      </c>
      <c r="AI275" s="24">
        <f t="shared" si="298"/>
        <v>1.4180408932783859</v>
      </c>
      <c r="AJ275" s="34">
        <f t="shared" si="299"/>
        <v>2.2905597946557394</v>
      </c>
      <c r="AK275" s="25">
        <f t="shared" si="300"/>
        <v>1.370091991778061</v>
      </c>
      <c r="AL275" s="26">
        <f t="shared" si="301"/>
        <v>4.8767190599338012E-2</v>
      </c>
      <c r="AM275" s="120">
        <f t="shared" si="288"/>
        <v>0.92046780287767849</v>
      </c>
      <c r="AP275" s="6">
        <v>2101</v>
      </c>
      <c r="AQ275" s="107">
        <v>4.5</v>
      </c>
      <c r="AR275" s="24">
        <f t="shared" si="308"/>
        <v>1.5903117402293152</v>
      </c>
      <c r="AS275" s="34">
        <f t="shared" si="309"/>
        <v>2.5419542757161153</v>
      </c>
      <c r="AT275" s="25">
        <f t="shared" si="310"/>
        <v>1.4876219626401772</v>
      </c>
      <c r="AU275" s="26">
        <f t="shared" si="311"/>
        <v>0.12480317517356386</v>
      </c>
      <c r="AV275" s="120">
        <f t="shared" si="302"/>
        <v>1.0543323130759381</v>
      </c>
      <c r="AX275" s="6"/>
      <c r="AZ275" s="6">
        <v>2101</v>
      </c>
      <c r="BA275" s="107">
        <v>4.5</v>
      </c>
      <c r="BB275" s="107">
        <f t="shared" si="279"/>
        <v>5.6297511698902136</v>
      </c>
      <c r="BC275" s="24">
        <f t="shared" si="325"/>
        <v>3.3848471429871223</v>
      </c>
      <c r="BD275" s="34">
        <f t="shared" si="326"/>
        <v>4.1451436132458159</v>
      </c>
      <c r="BE275" s="25">
        <f t="shared" si="327"/>
        <v>3.3457395442834486</v>
      </c>
      <c r="BF275" s="26">
        <f t="shared" si="328"/>
        <v>9.9061087538393058E-2</v>
      </c>
      <c r="BG275" s="16">
        <f t="shared" si="303"/>
        <v>0.79940406896236738</v>
      </c>
      <c r="BH275" s="67">
        <v>0.16999999999999901</v>
      </c>
      <c r="BP275" s="107">
        <f t="shared" si="280"/>
        <v>7.2454118203673037</v>
      </c>
      <c r="BQ275" s="24">
        <f t="shared" ref="BQ275:BQ338" si="335">$BS274+(($BP275-$BS274)*$BT$130)</f>
        <v>4.1357712733151262</v>
      </c>
      <c r="BR275" s="34">
        <f t="shared" si="329"/>
        <v>5.1929690365148211</v>
      </c>
      <c r="BS275" s="25">
        <f t="shared" si="330"/>
        <v>4.0878075375173308</v>
      </c>
      <c r="BT275" s="26">
        <f t="shared" si="331"/>
        <v>0.10590036649272153</v>
      </c>
      <c r="BU275" s="67">
        <v>0.16999999999999901</v>
      </c>
      <c r="CC275" s="107">
        <f t="shared" si="281"/>
        <v>8.419203621215626</v>
      </c>
      <c r="CD275" s="24">
        <f t="shared" si="312"/>
        <v>4.5698743712870087</v>
      </c>
      <c r="CE275" s="34">
        <f t="shared" si="332"/>
        <v>5.8826152458992969</v>
      </c>
      <c r="CF275" s="25">
        <f t="shared" si="333"/>
        <v>4.5167599668828124</v>
      </c>
      <c r="CG275" s="26">
        <f t="shared" si="334"/>
        <v>0.10724881718015758</v>
      </c>
      <c r="CH275" s="67">
        <v>0.16999999999999901</v>
      </c>
      <c r="CY275" s="67"/>
      <c r="DA275" s="6">
        <v>2101</v>
      </c>
      <c r="DB275" s="107">
        <f t="shared" si="277"/>
        <v>6.5</v>
      </c>
      <c r="DC275" s="24">
        <f t="shared" si="313"/>
        <v>1.2582760142338067</v>
      </c>
      <c r="DD275" s="34">
        <f t="shared" si="314"/>
        <v>2.3405498832334048</v>
      </c>
      <c r="DE275" s="25">
        <f t="shared" si="315"/>
        <v>1.1777690511283148</v>
      </c>
      <c r="DF275" s="26">
        <f t="shared" si="316"/>
        <v>0.10934330887944083</v>
      </c>
      <c r="DG275" s="120">
        <f t="shared" si="304"/>
        <v>1.1627808321050901</v>
      </c>
      <c r="DK275" s="6">
        <v>2101</v>
      </c>
      <c r="DL275" s="107">
        <f t="shared" si="278"/>
        <v>7.4914646519484762</v>
      </c>
      <c r="DM275" s="24">
        <f t="shared" si="317"/>
        <v>2.7794824493911023</v>
      </c>
      <c r="DN275" s="34">
        <f t="shared" si="318"/>
        <v>4.2888520406780506</v>
      </c>
      <c r="DO275" s="25">
        <f t="shared" si="319"/>
        <v>2.7474452499939748</v>
      </c>
      <c r="DP275" s="26">
        <f t="shared" si="320"/>
        <v>8.7745126617989902E-2</v>
      </c>
      <c r="DQ275" s="110">
        <f t="shared" si="305"/>
        <v>1.5414067906840758</v>
      </c>
      <c r="DR275" s="67">
        <v>0.16999999999999901</v>
      </c>
      <c r="DT275" s="6">
        <v>2101</v>
      </c>
      <c r="DU275" s="107">
        <v>4.5</v>
      </c>
      <c r="DV275" s="24">
        <f t="shared" si="321"/>
        <v>1.6471448481435704</v>
      </c>
      <c r="DW275" s="34">
        <f t="shared" si="322"/>
        <v>2.5817441428413161</v>
      </c>
      <c r="DX275" s="25">
        <f t="shared" si="323"/>
        <v>1.5488371428327945</v>
      </c>
      <c r="DY275" s="26">
        <f t="shared" si="324"/>
        <v>0.24564046108700227</v>
      </c>
      <c r="DZ275" s="110">
        <f t="shared" si="306"/>
        <v>1.0329070000085216</v>
      </c>
      <c r="EC275" s="6">
        <v>2101</v>
      </c>
      <c r="ED275" s="107">
        <v>4.5</v>
      </c>
      <c r="EE275" s="24">
        <f>EG274+((ED275-EG274)*EI$130)</f>
        <v>2.7773785371128143</v>
      </c>
      <c r="EF275" s="34">
        <f>EG275+(ED275-EG275)*EI$133</f>
        <v>3.360164834548617</v>
      </c>
      <c r="EG275" s="25">
        <f>EE275-((EH275-EH274)*EI$132/EI$131)</f>
        <v>2.7464074377671031</v>
      </c>
      <c r="EH275" s="26">
        <f>EH274+(EE275-EH274)*EJ275*EI$129*EI$131/EI$132</f>
        <v>0.17567606140350198</v>
      </c>
      <c r="EI275" s="110">
        <f t="shared" si="307"/>
        <v>0.61375739678151398</v>
      </c>
      <c r="EJ275" s="67">
        <v>0.16999999999999901</v>
      </c>
      <c r="EK275" s="6"/>
      <c r="EL275" s="23"/>
      <c r="EM275" s="24"/>
      <c r="EN275" s="34"/>
      <c r="EO275" s="25"/>
      <c r="EP275" s="26"/>
      <c r="EQ275" s="16"/>
      <c r="ES275" s="6"/>
      <c r="ET275" s="23"/>
    </row>
    <row r="276" spans="1:150" x14ac:dyDescent="0.35">
      <c r="A276" s="14">
        <v>2086</v>
      </c>
      <c r="B276" s="107">
        <v>4</v>
      </c>
      <c r="C276" s="24">
        <f t="shared" si="282"/>
        <v>1.3194736406564487</v>
      </c>
      <c r="D276" s="34">
        <f t="shared" si="283"/>
        <v>2.2019771723954968</v>
      </c>
      <c r="E276" s="25">
        <f t="shared" si="284"/>
        <v>1.2338110344546107</v>
      </c>
      <c r="F276" s="26">
        <f t="shared" si="289"/>
        <v>9.6963610533742306E-2</v>
      </c>
      <c r="G276" s="120">
        <f t="shared" si="285"/>
        <v>0.96816613794088613</v>
      </c>
      <c r="I276" s="14">
        <v>2086</v>
      </c>
      <c r="J276" s="107">
        <v>4</v>
      </c>
      <c r="K276" s="24">
        <f t="shared" si="272"/>
        <v>1.4372505940464253</v>
      </c>
      <c r="L276" s="34">
        <f t="shared" si="273"/>
        <v>2.3037276750663889</v>
      </c>
      <c r="M276" s="25">
        <f t="shared" si="274"/>
        <v>1.3903502693329062</v>
      </c>
      <c r="N276" s="26">
        <f t="shared" si="275"/>
        <v>9.8620737832409183E-2</v>
      </c>
      <c r="O276" s="120">
        <f t="shared" si="276"/>
        <v>0.91337740573348269</v>
      </c>
      <c r="Q276" s="14">
        <v>2086</v>
      </c>
      <c r="R276" s="107">
        <v>4</v>
      </c>
      <c r="S276" s="24">
        <f t="shared" si="290"/>
        <v>1.3205244152484357</v>
      </c>
      <c r="T276" s="34">
        <f t="shared" si="291"/>
        <v>2.1473250721286679</v>
      </c>
      <c r="U276" s="25">
        <f t="shared" si="292"/>
        <v>1.1497308801979504</v>
      </c>
      <c r="V276" s="26">
        <f t="shared" si="293"/>
        <v>0.10179932392725</v>
      </c>
      <c r="W276" s="120">
        <f t="shared" si="286"/>
        <v>0.99759419193071741</v>
      </c>
      <c r="Y276" s="14">
        <v>2086</v>
      </c>
      <c r="Z276" s="107">
        <v>4</v>
      </c>
      <c r="AA276" s="24">
        <f t="shared" si="294"/>
        <v>1.3547607321660189</v>
      </c>
      <c r="AB276" s="34">
        <f t="shared" si="295"/>
        <v>2.1750284323236295</v>
      </c>
      <c r="AC276" s="25">
        <f t="shared" si="296"/>
        <v>1.1923514343440453</v>
      </c>
      <c r="AD276" s="26">
        <f t="shared" si="297"/>
        <v>0.19704807709136904</v>
      </c>
      <c r="AE276" s="120">
        <f t="shared" si="287"/>
        <v>0.98267699797958419</v>
      </c>
      <c r="AG276" s="14">
        <v>2086</v>
      </c>
      <c r="AH276" s="107">
        <v>4</v>
      </c>
      <c r="AI276" s="24">
        <f t="shared" si="298"/>
        <v>1.4204915488476262</v>
      </c>
      <c r="AJ276" s="34">
        <f t="shared" si="299"/>
        <v>2.2921127776008081</v>
      </c>
      <c r="AK276" s="25">
        <f t="shared" si="300"/>
        <v>1.3724811963089358</v>
      </c>
      <c r="AL276" s="26">
        <f t="shared" si="301"/>
        <v>4.9462992810043668E-2</v>
      </c>
      <c r="AM276" s="120">
        <f t="shared" si="288"/>
        <v>0.91963158129187228</v>
      </c>
      <c r="AP276" s="14">
        <v>2102</v>
      </c>
      <c r="AQ276" s="107">
        <v>4.5</v>
      </c>
      <c r="AR276" s="24">
        <f t="shared" si="308"/>
        <v>1.5913682622468495</v>
      </c>
      <c r="AS276" s="34">
        <f t="shared" si="309"/>
        <v>2.5426606589986172</v>
      </c>
      <c r="AT276" s="25">
        <f t="shared" si="310"/>
        <v>1.488708706151719</v>
      </c>
      <c r="AU276" s="26">
        <f t="shared" si="311"/>
        <v>0.12629099482711648</v>
      </c>
      <c r="AV276" s="120">
        <f t="shared" si="302"/>
        <v>1.0539519528468981</v>
      </c>
      <c r="AX276" s="14"/>
      <c r="AZ276" s="14">
        <v>2102</v>
      </c>
      <c r="BA276" s="107">
        <v>4.5</v>
      </c>
      <c r="BB276" s="107">
        <f t="shared" si="279"/>
        <v>5.638600171697953</v>
      </c>
      <c r="BC276" s="24">
        <f t="shared" si="325"/>
        <v>3.4247056642916043</v>
      </c>
      <c r="BD276" s="34">
        <f t="shared" si="326"/>
        <v>4.1753580493650624</v>
      </c>
      <c r="BE276" s="25">
        <f t="shared" si="327"/>
        <v>3.3874584450319682</v>
      </c>
      <c r="BF276" s="26">
        <f t="shared" si="328"/>
        <v>9.9600902310271841E-2</v>
      </c>
      <c r="BG276" s="16">
        <f t="shared" si="303"/>
        <v>0.78789960433309414</v>
      </c>
      <c r="BH276" s="67">
        <v>0.159999999999999</v>
      </c>
      <c r="BP276" s="107">
        <f t="shared" si="280"/>
        <v>7.2869185932645859</v>
      </c>
      <c r="BQ276" s="24">
        <f t="shared" si="335"/>
        <v>4.1979849222772661</v>
      </c>
      <c r="BR276" s="34">
        <f t="shared" si="329"/>
        <v>5.2493213315567164</v>
      </c>
      <c r="BS276" s="25">
        <f t="shared" si="330"/>
        <v>4.1521535752524796</v>
      </c>
      <c r="BT276" s="26">
        <f t="shared" si="331"/>
        <v>0.1065645889133706</v>
      </c>
      <c r="BU276" s="67">
        <v>0.159999999999999</v>
      </c>
      <c r="CC276" s="107">
        <f t="shared" si="281"/>
        <v>8.5075979652269531</v>
      </c>
      <c r="CD276" s="24">
        <f t="shared" si="312"/>
        <v>4.6542044275457846</v>
      </c>
      <c r="CE276" s="34">
        <f t="shared" si="332"/>
        <v>5.9697903288907312</v>
      </c>
      <c r="CF276" s="25">
        <f t="shared" si="333"/>
        <v>4.6032785247096895</v>
      </c>
      <c r="CG276" s="26">
        <f t="shared" si="334"/>
        <v>0.10798687374299953</v>
      </c>
      <c r="CH276" s="67">
        <v>0.159999999999999</v>
      </c>
      <c r="CY276" s="67"/>
      <c r="DA276" s="14">
        <v>2102</v>
      </c>
      <c r="DB276" s="107">
        <f t="shared" si="277"/>
        <v>6.5</v>
      </c>
      <c r="DC276" s="24">
        <f t="shared" si="313"/>
        <v>1.2593322404197733</v>
      </c>
      <c r="DD276" s="34">
        <f t="shared" si="314"/>
        <v>2.3412414598877676</v>
      </c>
      <c r="DE276" s="25">
        <f t="shared" si="315"/>
        <v>1.1788330152119502</v>
      </c>
      <c r="DF276" s="26">
        <f t="shared" si="316"/>
        <v>0.11050996431723537</v>
      </c>
      <c r="DG276" s="120">
        <f t="shared" si="304"/>
        <v>1.1624084446758174</v>
      </c>
      <c r="DK276" s="14">
        <v>2102</v>
      </c>
      <c r="DL276" s="107">
        <f t="shared" si="278"/>
        <v>7.5016177272074636</v>
      </c>
      <c r="DM276" s="24">
        <f t="shared" si="317"/>
        <v>2.8203029432072713</v>
      </c>
      <c r="DN276" s="34">
        <f t="shared" si="318"/>
        <v>4.3268700967025691</v>
      </c>
      <c r="DO276" s="25">
        <f t="shared" si="319"/>
        <v>2.7896982956614713</v>
      </c>
      <c r="DP276" s="26">
        <f t="shared" si="320"/>
        <v>8.81886722345957E-2</v>
      </c>
      <c r="DQ276" s="110">
        <f t="shared" si="305"/>
        <v>1.5371718010410977</v>
      </c>
      <c r="DR276" s="67">
        <v>0.159999999999999</v>
      </c>
      <c r="DT276" s="14">
        <v>2102</v>
      </c>
      <c r="DU276" s="107">
        <v>4.5</v>
      </c>
      <c r="DV276" s="24">
        <f t="shared" si="321"/>
        <v>1.6491471683479078</v>
      </c>
      <c r="DW276" s="34">
        <f t="shared" si="322"/>
        <v>2.5830861042457691</v>
      </c>
      <c r="DX276" s="25">
        <f t="shared" si="323"/>
        <v>1.5509016988396445</v>
      </c>
      <c r="DY276" s="26">
        <f t="shared" si="324"/>
        <v>0.24853003371959825</v>
      </c>
      <c r="DZ276" s="110">
        <f t="shared" si="306"/>
        <v>1.0321844054061247</v>
      </c>
      <c r="EC276" s="14">
        <v>2102</v>
      </c>
      <c r="ED276" s="107">
        <v>4.5</v>
      </c>
      <c r="EE276" s="24">
        <f>EG275+((ED276-EG275)*EI$130)</f>
        <v>2.8060120489573994</v>
      </c>
      <c r="EF276" s="34">
        <f>EG276+(ED276-EG276)*EI$133</f>
        <v>3.3797589858329173</v>
      </c>
      <c r="EG276" s="25">
        <f>EE276-((EH276-EH275)*EI$132/EI$131)</f>
        <v>2.7765522858967957</v>
      </c>
      <c r="EH276" s="26">
        <f>EH275+(EE276-EH275)*EJ276*EI$129*EI$131/EI$132</f>
        <v>0.1765425250229315</v>
      </c>
      <c r="EI276" s="110">
        <f t="shared" si="307"/>
        <v>0.60320669993612164</v>
      </c>
      <c r="EJ276" s="67">
        <v>0.159999999999999</v>
      </c>
      <c r="EK276" s="14"/>
      <c r="EL276" s="23"/>
      <c r="EM276" s="24"/>
      <c r="EN276" s="34"/>
      <c r="EO276" s="25"/>
      <c r="EP276" s="26"/>
      <c r="EQ276" s="16"/>
      <c r="ES276" s="14"/>
      <c r="ET276" s="23"/>
    </row>
    <row r="277" spans="1:150" x14ac:dyDescent="0.35">
      <c r="A277" s="6">
        <v>2087</v>
      </c>
      <c r="B277" s="107">
        <v>4</v>
      </c>
      <c r="C277" s="24">
        <f t="shared" si="282"/>
        <v>1.3206002132485972</v>
      </c>
      <c r="D277" s="34">
        <f t="shared" si="283"/>
        <v>2.2027146731880625</v>
      </c>
      <c r="E277" s="25">
        <f t="shared" si="284"/>
        <v>1.2349456510585577</v>
      </c>
      <c r="F277" s="26">
        <f t="shared" si="289"/>
        <v>9.8204981000264618E-2</v>
      </c>
      <c r="G277" s="120">
        <f t="shared" si="285"/>
        <v>0.96776902212950477</v>
      </c>
      <c r="I277" s="6">
        <v>2087</v>
      </c>
      <c r="J277" s="107">
        <v>4</v>
      </c>
      <c r="K277" s="24">
        <f t="shared" si="272"/>
        <v>1.4400040747583089</v>
      </c>
      <c r="L277" s="34">
        <f t="shared" si="273"/>
        <v>2.3054861776778361</v>
      </c>
      <c r="M277" s="25">
        <f t="shared" si="274"/>
        <v>1.3930556579659024</v>
      </c>
      <c r="N277" s="26">
        <f t="shared" si="275"/>
        <v>0.10000157362042114</v>
      </c>
      <c r="O277" s="120">
        <f t="shared" si="276"/>
        <v>0.91243051971193379</v>
      </c>
      <c r="Q277" s="6">
        <v>2087</v>
      </c>
      <c r="R277" s="107">
        <v>4</v>
      </c>
      <c r="S277" s="24">
        <f t="shared" si="290"/>
        <v>1.3213740865924299</v>
      </c>
      <c r="T277" s="34">
        <f t="shared" si="291"/>
        <v>2.1479118528825478</v>
      </c>
      <c r="U277" s="25">
        <f t="shared" si="292"/>
        <v>1.1506336198193043</v>
      </c>
      <c r="V277" s="26">
        <f t="shared" si="293"/>
        <v>0.10302767260907104</v>
      </c>
      <c r="W277" s="120">
        <f t="shared" si="286"/>
        <v>0.99727823306324348</v>
      </c>
      <c r="Y277" s="6">
        <v>2087</v>
      </c>
      <c r="Z277" s="107">
        <v>4</v>
      </c>
      <c r="AA277" s="24">
        <f t="shared" si="294"/>
        <v>1.3564023400353227</v>
      </c>
      <c r="AB277" s="34">
        <f t="shared" si="295"/>
        <v>2.1761602830950597</v>
      </c>
      <c r="AC277" s="25">
        <f t="shared" si="296"/>
        <v>1.1940927432231692</v>
      </c>
      <c r="AD277" s="26">
        <f t="shared" si="297"/>
        <v>0.19940039008864663</v>
      </c>
      <c r="AE277" s="120">
        <f t="shared" si="287"/>
        <v>0.98206753987189055</v>
      </c>
      <c r="AG277" s="6">
        <v>2087</v>
      </c>
      <c r="AH277" s="107">
        <v>4</v>
      </c>
      <c r="AI277" s="24">
        <f t="shared" si="298"/>
        <v>1.4228349666628715</v>
      </c>
      <c r="AJ277" s="34">
        <f t="shared" si="299"/>
        <v>2.2935985159257144</v>
      </c>
      <c r="AK277" s="25">
        <f t="shared" si="300"/>
        <v>1.3747669475780224</v>
      </c>
      <c r="AL277" s="26">
        <f t="shared" si="301"/>
        <v>5.0159630767795102E-2</v>
      </c>
      <c r="AM277" s="120">
        <f t="shared" si="288"/>
        <v>0.91883156834769197</v>
      </c>
      <c r="AP277" s="6">
        <v>2103</v>
      </c>
      <c r="AQ277" s="107">
        <v>4.5</v>
      </c>
      <c r="AR277" s="24">
        <f t="shared" si="308"/>
        <v>1.5924175783118537</v>
      </c>
      <c r="AS277" s="34">
        <f t="shared" si="309"/>
        <v>2.5433626663541489</v>
      </c>
      <c r="AT277" s="25">
        <f t="shared" si="310"/>
        <v>1.4897887174679216</v>
      </c>
      <c r="AU277" s="26">
        <f t="shared" si="311"/>
        <v>0.12777836962195607</v>
      </c>
      <c r="AV277" s="120">
        <f t="shared" si="302"/>
        <v>1.0535739488862272</v>
      </c>
      <c r="AX277" s="6"/>
      <c r="AZ277" s="6">
        <v>2103</v>
      </c>
      <c r="BA277" s="107">
        <v>4.5</v>
      </c>
      <c r="BB277" s="107">
        <f t="shared" si="279"/>
        <v>5.647541987187128</v>
      </c>
      <c r="BC277" s="24">
        <f t="shared" si="325"/>
        <v>3.4652957222237921</v>
      </c>
      <c r="BD277" s="34">
        <f t="shared" si="326"/>
        <v>4.2061110478150505</v>
      </c>
      <c r="BE277" s="25">
        <f t="shared" si="327"/>
        <v>3.4299559266147006</v>
      </c>
      <c r="BF277" s="26">
        <f t="shared" si="328"/>
        <v>0.10011307326112824</v>
      </c>
      <c r="BG277" s="16">
        <f t="shared" si="303"/>
        <v>0.77615512120034991</v>
      </c>
      <c r="BH277" s="67">
        <v>0.149999999999999</v>
      </c>
      <c r="BP277" s="107">
        <f t="shared" si="280"/>
        <v>7.3291852508396396</v>
      </c>
      <c r="BQ277" s="24">
        <f t="shared" si="335"/>
        <v>4.2615705461597013</v>
      </c>
      <c r="BR277" s="34">
        <f t="shared" si="329"/>
        <v>5.3068777771394737</v>
      </c>
      <c r="BS277" s="25">
        <f t="shared" si="330"/>
        <v>4.2179429836086149</v>
      </c>
      <c r="BT277" s="26">
        <f t="shared" si="331"/>
        <v>0.10719687242860373</v>
      </c>
      <c r="BU277" s="67">
        <v>0.149999999999999</v>
      </c>
      <c r="CC277" s="107">
        <f t="shared" si="281"/>
        <v>8.5984424509451749</v>
      </c>
      <c r="CD277" s="24">
        <f t="shared" si="312"/>
        <v>4.7408719703292395</v>
      </c>
      <c r="CE277" s="34">
        <f t="shared" si="332"/>
        <v>6.0594021977606154</v>
      </c>
      <c r="CF277" s="25">
        <f t="shared" si="333"/>
        <v>4.6922266768150838</v>
      </c>
      <c r="CG277" s="26">
        <f t="shared" si="334"/>
        <v>0.10869187799682788</v>
      </c>
      <c r="CH277" s="67">
        <v>0.149999999999999</v>
      </c>
      <c r="CY277" s="67"/>
      <c r="DA277" s="6">
        <v>2103</v>
      </c>
      <c r="DB277" s="107">
        <f t="shared" si="277"/>
        <v>6.5</v>
      </c>
      <c r="DC277" s="24">
        <f t="shared" si="313"/>
        <v>1.2603798992538271</v>
      </c>
      <c r="DD277" s="34">
        <f t="shared" si="314"/>
        <v>2.3419278524753722</v>
      </c>
      <c r="DE277" s="25">
        <f t="shared" si="315"/>
        <v>1.1798890038082654</v>
      </c>
      <c r="DF277" s="26">
        <f t="shared" si="316"/>
        <v>0.11167649903383771</v>
      </c>
      <c r="DG277" s="120">
        <f t="shared" si="304"/>
        <v>1.1620388486671067</v>
      </c>
      <c r="DK277" s="6">
        <v>2103</v>
      </c>
      <c r="DL277" s="107">
        <f t="shared" si="278"/>
        <v>7.5119002242480821</v>
      </c>
      <c r="DM277" s="24">
        <f t="shared" si="317"/>
        <v>2.8620660402170612</v>
      </c>
      <c r="DN277" s="34">
        <f t="shared" si="318"/>
        <v>4.3655762915914389</v>
      </c>
      <c r="DO277" s="25">
        <f t="shared" si="319"/>
        <v>2.8329403278532457</v>
      </c>
      <c r="DP277" s="26">
        <f t="shared" si="320"/>
        <v>8.8610784007984333E-2</v>
      </c>
      <c r="DQ277" s="110">
        <f t="shared" si="305"/>
        <v>1.5326359637381932</v>
      </c>
      <c r="DR277" s="67">
        <v>0.149999999999999</v>
      </c>
      <c r="DT277" s="6">
        <v>2103</v>
      </c>
      <c r="DU277" s="107">
        <v>4.5</v>
      </c>
      <c r="DV277" s="24">
        <f t="shared" si="321"/>
        <v>1.6511415500960849</v>
      </c>
      <c r="DW277" s="34">
        <f t="shared" si="322"/>
        <v>2.5844231835673259</v>
      </c>
      <c r="DX277" s="25">
        <f t="shared" si="323"/>
        <v>1.5529587439497317</v>
      </c>
      <c r="DY277" s="26">
        <f t="shared" si="324"/>
        <v>0.25141776331213805</v>
      </c>
      <c r="DZ277" s="110">
        <f t="shared" si="306"/>
        <v>1.0314644396175943</v>
      </c>
      <c r="EC277" s="6">
        <v>2103</v>
      </c>
      <c r="ED277" s="107">
        <v>4.5</v>
      </c>
      <c r="EE277" s="24">
        <f>EG276+((ED277-EG276)*EI$130)</f>
        <v>2.8351322736991635</v>
      </c>
      <c r="EF277" s="34">
        <f>EG277+(ED277-EG277)*EI$133</f>
        <v>3.399691102869741</v>
      </c>
      <c r="EG277" s="25">
        <f>EE277-((EH277-EH276)*EI$132/EI$131)</f>
        <v>2.8072170813380635</v>
      </c>
      <c r="EH277" s="26">
        <f>EH276+(EE277-EH276)*EJ277*EI$129*EI$131/EI$132</f>
        <v>0.17736356009237561</v>
      </c>
      <c r="EI277" s="110">
        <f t="shared" si="307"/>
        <v>0.5924740215316775</v>
      </c>
      <c r="EJ277" s="67">
        <v>0.149999999999999</v>
      </c>
      <c r="EK277" s="6"/>
      <c r="EL277" s="23"/>
      <c r="EM277" s="24"/>
      <c r="EN277" s="34"/>
      <c r="EO277" s="25"/>
      <c r="EP277" s="26"/>
      <c r="EQ277" s="16"/>
      <c r="ES277" s="6"/>
      <c r="ET277" s="23"/>
    </row>
    <row r="278" spans="1:150" x14ac:dyDescent="0.35">
      <c r="A278" s="6">
        <v>2088</v>
      </c>
      <c r="B278" s="107">
        <v>4</v>
      </c>
      <c r="C278" s="24">
        <f t="shared" si="282"/>
        <v>1.3216992312565954</v>
      </c>
      <c r="D278" s="34">
        <f t="shared" si="283"/>
        <v>2.2034355119301239</v>
      </c>
      <c r="E278" s="25">
        <f t="shared" si="284"/>
        <v>1.236054633738652</v>
      </c>
      <c r="F278" s="26">
        <f t="shared" si="289"/>
        <v>9.9446207051249305E-2</v>
      </c>
      <c r="G278" s="120">
        <f t="shared" si="285"/>
        <v>0.96738087819147189</v>
      </c>
      <c r="I278" s="14">
        <v>2088</v>
      </c>
      <c r="J278" s="107">
        <v>4</v>
      </c>
      <c r="K278" s="24">
        <f t="shared" si="272"/>
        <v>1.4426579879617851</v>
      </c>
      <c r="L278" s="34">
        <f t="shared" si="273"/>
        <v>2.3071822587488944</v>
      </c>
      <c r="M278" s="25">
        <f t="shared" si="274"/>
        <v>1.3956650134598376</v>
      </c>
      <c r="N278" s="26">
        <f t="shared" si="275"/>
        <v>0.10138371992930195</v>
      </c>
      <c r="O278" s="120">
        <f t="shared" si="276"/>
        <v>0.91151724528905675</v>
      </c>
      <c r="Q278" s="14">
        <v>2088</v>
      </c>
      <c r="R278" s="107">
        <v>4</v>
      </c>
      <c r="S278" s="24">
        <f t="shared" si="290"/>
        <v>1.3222224632337858</v>
      </c>
      <c r="T278" s="34">
        <f t="shared" si="291"/>
        <v>2.1484978751551114</v>
      </c>
      <c r="U278" s="25">
        <f t="shared" si="292"/>
        <v>1.1515351925463251</v>
      </c>
      <c r="V278" s="26">
        <f t="shared" si="293"/>
        <v>0.10425563858523983</v>
      </c>
      <c r="W278" s="120">
        <f t="shared" si="286"/>
        <v>0.99696268260878629</v>
      </c>
      <c r="Y278" s="14">
        <v>2088</v>
      </c>
      <c r="Z278" s="107">
        <v>4</v>
      </c>
      <c r="AA278" s="24">
        <f t="shared" si="294"/>
        <v>1.3580419042366394</v>
      </c>
      <c r="AB278" s="34">
        <f t="shared" si="295"/>
        <v>2.1772908599663481</v>
      </c>
      <c r="AC278" s="25">
        <f t="shared" si="296"/>
        <v>1.19583209225592</v>
      </c>
      <c r="AD278" s="26">
        <f t="shared" si="297"/>
        <v>0.20175125692894691</v>
      </c>
      <c r="AE278" s="120">
        <f t="shared" si="287"/>
        <v>0.98145876771042806</v>
      </c>
      <c r="AG278" s="14">
        <v>2088</v>
      </c>
      <c r="AH278" s="107">
        <v>4</v>
      </c>
      <c r="AI278" s="24">
        <f t="shared" si="298"/>
        <v>1.4250769137946373</v>
      </c>
      <c r="AJ278" s="34">
        <f t="shared" si="299"/>
        <v>2.2950206257776538</v>
      </c>
      <c r="AK278" s="25">
        <f t="shared" si="300"/>
        <v>1.376954808888698</v>
      </c>
      <c r="AL278" s="26">
        <f t="shared" si="301"/>
        <v>5.0857052578026106E-2</v>
      </c>
      <c r="AM278" s="120">
        <f t="shared" si="288"/>
        <v>0.91806581688895572</v>
      </c>
      <c r="AP278" s="14">
        <v>2104</v>
      </c>
      <c r="AQ278" s="107">
        <v>4.5</v>
      </c>
      <c r="AR278" s="24">
        <f t="shared" si="308"/>
        <v>1.5934603940383265</v>
      </c>
      <c r="AS278" s="34">
        <f t="shared" si="309"/>
        <v>2.544060724013967</v>
      </c>
      <c r="AT278" s="25">
        <f t="shared" si="310"/>
        <v>1.4908626523291804</v>
      </c>
      <c r="AU278" s="26">
        <f t="shared" si="311"/>
        <v>0.12926529341484225</v>
      </c>
      <c r="AV278" s="120">
        <f t="shared" si="302"/>
        <v>1.0531980716847866</v>
      </c>
      <c r="AX278" s="14"/>
      <c r="AZ278" s="14">
        <v>2104</v>
      </c>
      <c r="BA278" s="107">
        <v>4.5</v>
      </c>
      <c r="BB278" s="107">
        <f t="shared" si="279"/>
        <v>5.6565796031112257</v>
      </c>
      <c r="BC278" s="24">
        <f t="shared" si="325"/>
        <v>3.5066408460332408</v>
      </c>
      <c r="BD278" s="34">
        <f t="shared" si="326"/>
        <v>4.237419829097977</v>
      </c>
      <c r="BE278" s="25">
        <f t="shared" si="327"/>
        <v>3.4732568738600746</v>
      </c>
      <c r="BF278" s="26">
        <f t="shared" si="328"/>
        <v>0.10059689894479731</v>
      </c>
      <c r="BG278" s="16">
        <f t="shared" si="303"/>
        <v>0.76416295523790234</v>
      </c>
      <c r="BH278" s="67">
        <v>0.13999999999999899</v>
      </c>
      <c r="BP278" s="107">
        <f t="shared" si="280"/>
        <v>7.3722374216627102</v>
      </c>
      <c r="BQ278" s="24">
        <f t="shared" si="335"/>
        <v>4.3265768840551981</v>
      </c>
      <c r="BR278" s="34">
        <f t="shared" si="329"/>
        <v>5.365680621543766</v>
      </c>
      <c r="BS278" s="25">
        <f t="shared" si="330"/>
        <v>4.2852269599412578</v>
      </c>
      <c r="BT278" s="26">
        <f t="shared" si="331"/>
        <v>0.10779614669112461</v>
      </c>
      <c r="BU278" s="67">
        <v>0.13999999999999899</v>
      </c>
      <c r="CC278" s="107">
        <f t="shared" si="281"/>
        <v>8.6918380106558377</v>
      </c>
      <c r="CD278" s="24">
        <f t="shared" si="312"/>
        <v>4.8299732911525597</v>
      </c>
      <c r="CE278" s="34">
        <f t="shared" si="332"/>
        <v>6.1515513803769055</v>
      </c>
      <c r="CF278" s="25">
        <f t="shared" si="333"/>
        <v>4.783704733303634</v>
      </c>
      <c r="CG278" s="26">
        <f t="shared" si="334"/>
        <v>0.1093624368062326</v>
      </c>
      <c r="CH278" s="67">
        <v>0.13999999999999899</v>
      </c>
      <c r="CY278" s="67"/>
      <c r="DA278" s="14">
        <v>2104</v>
      </c>
      <c r="DB278" s="107">
        <f t="shared" si="277"/>
        <v>6.5</v>
      </c>
      <c r="DC278" s="24">
        <f t="shared" si="313"/>
        <v>1.2614197048249038</v>
      </c>
      <c r="DD278" s="34">
        <f t="shared" si="314"/>
        <v>2.3426094922726941</v>
      </c>
      <c r="DE278" s="25">
        <f t="shared" si="315"/>
        <v>1.1809376804195291</v>
      </c>
      <c r="DF278" s="26">
        <f t="shared" si="316"/>
        <v>0.11284290518464024</v>
      </c>
      <c r="DG278" s="120">
        <f t="shared" si="304"/>
        <v>1.161671811853165</v>
      </c>
      <c r="DK278" s="14">
        <v>2104</v>
      </c>
      <c r="DL278" s="107">
        <f t="shared" si="278"/>
        <v>7.5223163207184403</v>
      </c>
      <c r="DM278" s="24">
        <f t="shared" si="317"/>
        <v>2.9048050149439049</v>
      </c>
      <c r="DN278" s="34">
        <f t="shared" si="318"/>
        <v>4.4049948147139313</v>
      </c>
      <c r="DO278" s="25">
        <f t="shared" si="319"/>
        <v>2.8772063114807334</v>
      </c>
      <c r="DP278" s="26">
        <f t="shared" si="320"/>
        <v>8.9010765217595517E-2</v>
      </c>
      <c r="DQ278" s="110">
        <f t="shared" si="305"/>
        <v>1.5277885032331979</v>
      </c>
      <c r="DR278" s="67">
        <v>0.13999999999999899</v>
      </c>
      <c r="DT278" s="14">
        <v>2104</v>
      </c>
      <c r="DU278" s="107">
        <v>4.5</v>
      </c>
      <c r="DV278" s="24">
        <f t="shared" si="321"/>
        <v>1.6531286762428803</v>
      </c>
      <c r="DW278" s="34">
        <f t="shared" si="322"/>
        <v>2.5857557930195236</v>
      </c>
      <c r="DX278" s="25">
        <f t="shared" si="323"/>
        <v>1.5550089123377284</v>
      </c>
      <c r="DY278" s="26">
        <f t="shared" si="324"/>
        <v>0.25430363872111311</v>
      </c>
      <c r="DZ278" s="110">
        <f t="shared" si="306"/>
        <v>1.0307468806817952</v>
      </c>
      <c r="EC278" s="14">
        <v>2104</v>
      </c>
      <c r="ED278" s="107">
        <v>4.5</v>
      </c>
      <c r="EE278" s="24">
        <f>EG277+((ED278-EG277)*EI$130)</f>
        <v>2.8647547727433826</v>
      </c>
      <c r="EF278" s="34">
        <f>EG278+(ED278-EG278)*EI$133</f>
        <v>3.4199719202586119</v>
      </c>
      <c r="EG278" s="25">
        <f>EE278-((EH278-EH277)*EI$132/EI$131)</f>
        <v>2.8384183388594031</v>
      </c>
      <c r="EH278" s="26">
        <f>EH277+(EE278-EH277)*EJ278*EI$129*EI$131/EI$132</f>
        <v>0.17813816108896324</v>
      </c>
      <c r="EI278" s="110">
        <f t="shared" si="307"/>
        <v>0.58155358139920876</v>
      </c>
      <c r="EJ278" s="67">
        <v>0.13999999999999899</v>
      </c>
      <c r="EK278" s="14"/>
      <c r="EL278" s="23"/>
      <c r="EM278" s="24"/>
      <c r="EN278" s="34"/>
      <c r="EO278" s="25"/>
      <c r="EP278" s="26"/>
      <c r="EQ278" s="16"/>
      <c r="ES278" s="14"/>
      <c r="ET278" s="23"/>
    </row>
    <row r="279" spans="1:150" x14ac:dyDescent="0.35">
      <c r="A279" s="14">
        <v>2089</v>
      </c>
      <c r="B279" s="107">
        <v>4</v>
      </c>
      <c r="C279" s="24">
        <f t="shared" si="282"/>
        <v>1.3227734196051018</v>
      </c>
      <c r="D279" s="34">
        <f t="shared" si="283"/>
        <v>2.2041413345721157</v>
      </c>
      <c r="E279" s="25">
        <f t="shared" si="284"/>
        <v>1.2371405147263317</v>
      </c>
      <c r="F279" s="26">
        <f t="shared" si="289"/>
        <v>0.10068726364369525</v>
      </c>
      <c r="G279" s="120">
        <f t="shared" si="285"/>
        <v>0.96700081984578401</v>
      </c>
      <c r="I279" s="6">
        <v>2089</v>
      </c>
      <c r="J279" s="107">
        <v>4</v>
      </c>
      <c r="K279" s="24">
        <f t="shared" si="272"/>
        <v>1.4452176952487372</v>
      </c>
      <c r="L279" s="34">
        <f t="shared" si="273"/>
        <v>2.3088192789731621</v>
      </c>
      <c r="M279" s="25">
        <f t="shared" si="274"/>
        <v>1.3981835061125572</v>
      </c>
      <c r="N279" s="26">
        <f t="shared" si="275"/>
        <v>0.10276707843330725</v>
      </c>
      <c r="O279" s="120">
        <f t="shared" si="276"/>
        <v>0.91063577286060493</v>
      </c>
      <c r="Q279" s="6">
        <v>2089</v>
      </c>
      <c r="R279" s="107">
        <v>4</v>
      </c>
      <c r="S279" s="24">
        <f t="shared" si="290"/>
        <v>1.3230697432511853</v>
      </c>
      <c r="T279" s="34">
        <f t="shared" si="291"/>
        <v>2.1490832495886694</v>
      </c>
      <c r="U279" s="25">
        <f t="shared" si="292"/>
        <v>1.1524357685979529</v>
      </c>
      <c r="V279" s="26">
        <f t="shared" si="293"/>
        <v>0.10548322113670193</v>
      </c>
      <c r="W279" s="120">
        <f t="shared" si="286"/>
        <v>0.99664748099071643</v>
      </c>
      <c r="Y279" s="6">
        <v>2089</v>
      </c>
      <c r="Z279" s="107">
        <v>4</v>
      </c>
      <c r="AA279" s="24">
        <f t="shared" si="294"/>
        <v>1.3596796231054067</v>
      </c>
      <c r="AB279" s="34">
        <f t="shared" si="295"/>
        <v>2.1784202736964566</v>
      </c>
      <c r="AC279" s="25">
        <f t="shared" si="296"/>
        <v>1.1975696518407026</v>
      </c>
      <c r="AD279" s="26">
        <f t="shared" si="297"/>
        <v>0.20410067680234842</v>
      </c>
      <c r="AE279" s="120">
        <f t="shared" si="287"/>
        <v>0.980850621855754</v>
      </c>
      <c r="AG279" s="6">
        <v>2089</v>
      </c>
      <c r="AH279" s="107">
        <v>4</v>
      </c>
      <c r="AI279" s="24">
        <f t="shared" si="298"/>
        <v>1.427222846931155</v>
      </c>
      <c r="AJ279" s="34">
        <f t="shared" si="299"/>
        <v>2.2963825286837172</v>
      </c>
      <c r="AK279" s="25">
        <f t="shared" si="300"/>
        <v>1.3790500441287954</v>
      </c>
      <c r="AL279" s="26">
        <f t="shared" si="301"/>
        <v>5.1555209140379143E-2</v>
      </c>
      <c r="AM279" s="120">
        <f t="shared" si="288"/>
        <v>0.91733248455492178</v>
      </c>
      <c r="AP279" s="6">
        <v>2105</v>
      </c>
      <c r="AQ279" s="107">
        <v>4.5</v>
      </c>
      <c r="AR279" s="24">
        <f t="shared" si="308"/>
        <v>1.5944973425829634</v>
      </c>
      <c r="AS279" s="34">
        <f t="shared" si="309"/>
        <v>2.5447552144417767</v>
      </c>
      <c r="AT279" s="25">
        <f t="shared" si="310"/>
        <v>1.4919310991411951</v>
      </c>
      <c r="AU279" s="26">
        <f t="shared" si="311"/>
        <v>0.13075176071109976</v>
      </c>
      <c r="AV279" s="120">
        <f t="shared" si="302"/>
        <v>1.0528241153005815</v>
      </c>
      <c r="AX279" s="6"/>
      <c r="AZ279" s="6">
        <v>2105</v>
      </c>
      <c r="BA279" s="107">
        <v>4.5</v>
      </c>
      <c r="BB279" s="107">
        <f t="shared" si="279"/>
        <v>5.6657160213719102</v>
      </c>
      <c r="BC279" s="24">
        <f t="shared" si="325"/>
        <v>3.5487651669003824</v>
      </c>
      <c r="BD279" s="34">
        <f t="shared" si="326"/>
        <v>4.2693020506604604</v>
      </c>
      <c r="BE279" s="25">
        <f t="shared" si="327"/>
        <v>3.5173868356619873</v>
      </c>
      <c r="BF279" s="26">
        <f t="shared" si="328"/>
        <v>0.10105165736854217</v>
      </c>
      <c r="BG279" s="16">
        <f t="shared" si="303"/>
        <v>0.75191521499847314</v>
      </c>
      <c r="BH279" s="67">
        <v>0.12999999999999901</v>
      </c>
      <c r="BP279" s="107">
        <f t="shared" si="280"/>
        <v>7.4161014034208712</v>
      </c>
      <c r="BQ279" s="24">
        <f t="shared" si="335"/>
        <v>4.3930542757746958</v>
      </c>
      <c r="BR279" s="34">
        <f t="shared" si="329"/>
        <v>5.4257734686173276</v>
      </c>
      <c r="BS279" s="25">
        <f t="shared" si="330"/>
        <v>4.3540584268000355</v>
      </c>
      <c r="BT279" s="26">
        <f t="shared" si="331"/>
        <v>0.10836130392264143</v>
      </c>
      <c r="BU279" s="67">
        <v>0.12999999999999901</v>
      </c>
      <c r="CC279" s="107">
        <f t="shared" si="281"/>
        <v>8.7878899699688162</v>
      </c>
      <c r="CD279" s="24">
        <f t="shared" si="312"/>
        <v>4.9216088728543825</v>
      </c>
      <c r="CE279" s="34">
        <f t="shared" si="332"/>
        <v>6.2463428191752097</v>
      </c>
      <c r="CF279" s="25">
        <f t="shared" si="333"/>
        <v>4.8778174302863446</v>
      </c>
      <c r="CG279" s="26">
        <f t="shared" si="334"/>
        <v>0.10999709539417518</v>
      </c>
      <c r="CH279" s="67">
        <v>0.12999999999999901</v>
      </c>
      <c r="CY279" s="67"/>
      <c r="DA279" s="6">
        <v>2105</v>
      </c>
      <c r="DB279" s="107">
        <f t="shared" si="277"/>
        <v>6.5</v>
      </c>
      <c r="DC279" s="24">
        <f t="shared" si="313"/>
        <v>1.2624523104670997</v>
      </c>
      <c r="DD279" s="34">
        <f t="shared" si="314"/>
        <v>2.3432867738632628</v>
      </c>
      <c r="DE279" s="25">
        <f t="shared" si="315"/>
        <v>1.1819796520973274</v>
      </c>
      <c r="DF279" s="26">
        <f t="shared" si="316"/>
        <v>0.11400917559579636</v>
      </c>
      <c r="DG279" s="120">
        <f t="shared" si="304"/>
        <v>1.1613071217659354</v>
      </c>
      <c r="DK279" s="6">
        <v>2105</v>
      </c>
      <c r="DL279" s="107">
        <f t="shared" si="278"/>
        <v>7.5328702685162146</v>
      </c>
      <c r="DM279" s="24">
        <f t="shared" si="317"/>
        <v>2.948554361622302</v>
      </c>
      <c r="DN279" s="34">
        <f t="shared" si="318"/>
        <v>4.4451507286624379</v>
      </c>
      <c r="DO279" s="25">
        <f t="shared" si="319"/>
        <v>2.922532514895019</v>
      </c>
      <c r="DP279" s="26">
        <f t="shared" si="320"/>
        <v>8.9387893431034399E-2</v>
      </c>
      <c r="DQ279" s="110">
        <f t="shared" si="305"/>
        <v>1.5226182137674189</v>
      </c>
      <c r="DR279" s="67">
        <v>0.12999999999999901</v>
      </c>
      <c r="DT279" s="6">
        <v>2105</v>
      </c>
      <c r="DU279" s="107">
        <v>4.5</v>
      </c>
      <c r="DV279" s="24">
        <f t="shared" si="321"/>
        <v>1.655109159407369</v>
      </c>
      <c r="DW279" s="34">
        <f t="shared" si="322"/>
        <v>2.5870843024235652</v>
      </c>
      <c r="DX279" s="25">
        <f t="shared" si="323"/>
        <v>1.5570527729593309</v>
      </c>
      <c r="DY279" s="26">
        <f t="shared" si="324"/>
        <v>0.25718765008723188</v>
      </c>
      <c r="DZ279" s="110">
        <f t="shared" si="306"/>
        <v>1.0300315294642344</v>
      </c>
      <c r="EC279" s="6">
        <v>2105</v>
      </c>
      <c r="ED279" s="107">
        <v>4.5</v>
      </c>
      <c r="EE279" s="24">
        <f>EG278+((ED279-EG278)*EI$130)</f>
        <v>2.8948954995215721</v>
      </c>
      <c r="EF279" s="34">
        <f>EG279+(ED279-EG279)*EI$133</f>
        <v>3.4406124550321926</v>
      </c>
      <c r="EG279" s="25">
        <f>EE279-((EH279-EH278)*EI$132/EI$131)</f>
        <v>2.870173007741835</v>
      </c>
      <c r="EH279" s="26">
        <f>EH278+(EE279-EH278)*EJ279*EI$129*EI$131/EI$132</f>
        <v>0.17886529320013198</v>
      </c>
      <c r="EI279" s="110">
        <f t="shared" si="307"/>
        <v>0.57043944729035756</v>
      </c>
      <c r="EJ279" s="67">
        <v>0.12999999999999901</v>
      </c>
      <c r="EK279" s="6"/>
      <c r="EL279" s="23"/>
      <c r="EM279" s="24"/>
      <c r="EN279" s="34"/>
      <c r="EO279" s="25"/>
      <c r="EP279" s="26"/>
      <c r="EQ279" s="16"/>
      <c r="ES279" s="6"/>
      <c r="ET279" s="23"/>
    </row>
    <row r="280" spans="1:150" x14ac:dyDescent="0.35">
      <c r="A280" s="6">
        <v>2090</v>
      </c>
      <c r="B280" s="107">
        <v>4</v>
      </c>
      <c r="C280" s="24">
        <f t="shared" si="282"/>
        <v>1.3238252310767931</v>
      </c>
      <c r="D280" s="34">
        <f t="shared" si="283"/>
        <v>2.2048336226817096</v>
      </c>
      <c r="E280" s="25">
        <f t="shared" si="284"/>
        <v>1.2382055733564761</v>
      </c>
      <c r="F280" s="26">
        <f t="shared" si="289"/>
        <v>0.10192812824833752</v>
      </c>
      <c r="G280" s="120">
        <f t="shared" si="285"/>
        <v>0.9666280493252335</v>
      </c>
      <c r="I280" s="14">
        <v>2090</v>
      </c>
      <c r="J280" s="107">
        <v>4</v>
      </c>
      <c r="K280" s="24">
        <f t="shared" si="272"/>
        <v>1.4476882685417536</v>
      </c>
      <c r="L280" s="34">
        <f t="shared" si="273"/>
        <v>2.3104004174771728</v>
      </c>
      <c r="M280" s="25">
        <f t="shared" si="274"/>
        <v>1.4006160268879582</v>
      </c>
      <c r="N280" s="26">
        <f t="shared" si="275"/>
        <v>0.10415155612900712</v>
      </c>
      <c r="O280" s="120">
        <f t="shared" si="276"/>
        <v>0.90978439058921468</v>
      </c>
      <c r="Q280" s="14">
        <v>2090</v>
      </c>
      <c r="R280" s="107">
        <v>4</v>
      </c>
      <c r="S280" s="24">
        <f t="shared" si="290"/>
        <v>1.3239160866129842</v>
      </c>
      <c r="T280" s="34">
        <f t="shared" si="291"/>
        <v>2.1496680655400984</v>
      </c>
      <c r="U280" s="25">
        <f t="shared" si="292"/>
        <v>1.1533354854463054</v>
      </c>
      <c r="V280" s="26">
        <f t="shared" si="293"/>
        <v>0.10671041970624638</v>
      </c>
      <c r="W280" s="120">
        <f t="shared" si="286"/>
        <v>0.996332580093793</v>
      </c>
      <c r="Y280" s="14">
        <v>2090</v>
      </c>
      <c r="Z280" s="107">
        <v>4</v>
      </c>
      <c r="AA280" s="24">
        <f t="shared" si="294"/>
        <v>1.3613156570836504</v>
      </c>
      <c r="AB280" s="34">
        <f t="shared" si="295"/>
        <v>2.1795486138987741</v>
      </c>
      <c r="AC280" s="25">
        <f t="shared" si="296"/>
        <v>1.1993055598442677</v>
      </c>
      <c r="AD280" s="26">
        <f t="shared" si="297"/>
        <v>0.20644864922610759</v>
      </c>
      <c r="AE280" s="120">
        <f t="shared" si="287"/>
        <v>0.9802430540545064</v>
      </c>
      <c r="AG280" s="14">
        <v>2090</v>
      </c>
      <c r="AH280" s="107">
        <v>4</v>
      </c>
      <c r="AI280" s="24">
        <f t="shared" si="298"/>
        <v>1.4292779290831112</v>
      </c>
      <c r="AJ280" s="34">
        <f t="shared" si="299"/>
        <v>2.2976874620253254</v>
      </c>
      <c r="AK280" s="25">
        <f t="shared" si="300"/>
        <v>1.3810576338851157</v>
      </c>
      <c r="AL280" s="26">
        <f t="shared" si="301"/>
        <v>5.2254053998321108E-2</v>
      </c>
      <c r="AM280" s="120">
        <f t="shared" si="288"/>
        <v>0.91662982814020966</v>
      </c>
      <c r="AP280" s="14">
        <v>2106</v>
      </c>
      <c r="AQ280" s="107">
        <v>4.5</v>
      </c>
      <c r="AR280" s="24">
        <f t="shared" si="308"/>
        <v>1.5955289920867723</v>
      </c>
      <c r="AS280" s="34">
        <f t="shared" si="309"/>
        <v>2.545446480828808</v>
      </c>
      <c r="AT280" s="25">
        <f t="shared" si="310"/>
        <v>1.4929945858904743</v>
      </c>
      <c r="AU280" s="26">
        <f t="shared" si="311"/>
        <v>0.13223776659800263</v>
      </c>
      <c r="AV280" s="120">
        <f t="shared" si="302"/>
        <v>1.0524518949383337</v>
      </c>
      <c r="AX280" s="14"/>
      <c r="AZ280" s="14">
        <v>2106</v>
      </c>
      <c r="BA280" s="107">
        <v>4.5</v>
      </c>
      <c r="BB280" s="107">
        <f t="shared" si="279"/>
        <v>5.674954264542281</v>
      </c>
      <c r="BC280" s="24">
        <f t="shared" si="325"/>
        <v>3.5916934579126245</v>
      </c>
      <c r="BD280" s="34">
        <f t="shared" si="326"/>
        <v>4.3017758360020339</v>
      </c>
      <c r="BE280" s="25">
        <f t="shared" si="327"/>
        <v>3.562372066788055</v>
      </c>
      <c r="BF280" s="26">
        <f t="shared" si="328"/>
        <v>0.1014766050659997</v>
      </c>
      <c r="BG280" s="16">
        <f t="shared" si="303"/>
        <v>0.73940376921397899</v>
      </c>
      <c r="BH280" s="67">
        <v>0.119999999999999</v>
      </c>
      <c r="BP280" s="107">
        <f t="shared" si="280"/>
        <v>7.4608042049237877</v>
      </c>
      <c r="BQ280" s="24">
        <f t="shared" si="335"/>
        <v>4.4610547513986178</v>
      </c>
      <c r="BR280" s="34">
        <f t="shared" si="329"/>
        <v>5.4872013539092084</v>
      </c>
      <c r="BS280" s="25">
        <f t="shared" si="330"/>
        <v>4.4244921264398194</v>
      </c>
      <c r="BT280" s="26">
        <f t="shared" si="331"/>
        <v>0.10889119703798633</v>
      </c>
      <c r="BU280" s="67">
        <v>0.119999999999999</v>
      </c>
      <c r="CC280" s="107">
        <f t="shared" si="281"/>
        <v>8.8867083018006632</v>
      </c>
      <c r="CD280" s="24">
        <f t="shared" si="312"/>
        <v>5.015883631901298</v>
      </c>
      <c r="CE280" s="34">
        <f t="shared" si="332"/>
        <v>6.3438861258767467</v>
      </c>
      <c r="CF280" s="25">
        <f t="shared" si="333"/>
        <v>4.9746741849946385</v>
      </c>
      <c r="CG280" s="26">
        <f t="shared" si="334"/>
        <v>0.11059433375514126</v>
      </c>
      <c r="CH280" s="67">
        <v>0.119999999999999</v>
      </c>
      <c r="CY280" s="67"/>
      <c r="DA280" s="14">
        <v>2106</v>
      </c>
      <c r="DB280" s="107">
        <f t="shared" si="277"/>
        <v>6.5</v>
      </c>
      <c r="DC280" s="24">
        <f t="shared" si="313"/>
        <v>1.2634783139289358</v>
      </c>
      <c r="DD280" s="34">
        <f t="shared" si="314"/>
        <v>2.3439600582596505</v>
      </c>
      <c r="DE280" s="25">
        <f t="shared" si="315"/>
        <v>1.1830154742456163</v>
      </c>
      <c r="DF280" s="26">
        <f t="shared" si="316"/>
        <v>0.11517530370714882</v>
      </c>
      <c r="DG280" s="120">
        <f t="shared" si="304"/>
        <v>1.1609445840140342</v>
      </c>
      <c r="DK280" s="14">
        <v>2106</v>
      </c>
      <c r="DL280" s="107">
        <f t="shared" si="278"/>
        <v>7.54356640002338</v>
      </c>
      <c r="DM280" s="24">
        <f t="shared" si="317"/>
        <v>2.9933498591846113</v>
      </c>
      <c r="DN280" s="34">
        <f t="shared" si="318"/>
        <v>4.4860700161451659</v>
      </c>
      <c r="DO280" s="25">
        <f t="shared" si="319"/>
        <v>2.9689565786722811</v>
      </c>
      <c r="DP280" s="26">
        <f t="shared" si="320"/>
        <v>8.9741419235560921E-2</v>
      </c>
      <c r="DQ280" s="110">
        <f t="shared" si="305"/>
        <v>1.5171134374728847</v>
      </c>
      <c r="DR280" s="67">
        <v>0.119999999999999</v>
      </c>
      <c r="DT280" s="14">
        <v>2106</v>
      </c>
      <c r="DU280" s="107">
        <v>4.5</v>
      </c>
      <c r="DV280" s="24">
        <f t="shared" si="321"/>
        <v>1.6570835492064433</v>
      </c>
      <c r="DW280" s="34">
        <f t="shared" si="322"/>
        <v>2.5884090435742637</v>
      </c>
      <c r="DX280" s="25">
        <f t="shared" si="323"/>
        <v>1.5590908362680977</v>
      </c>
      <c r="DY280" s="26">
        <f t="shared" si="324"/>
        <v>0.26006978870306557</v>
      </c>
      <c r="DZ280" s="110">
        <f t="shared" si="306"/>
        <v>1.029318207306166</v>
      </c>
      <c r="EC280" s="14">
        <v>2106</v>
      </c>
      <c r="ED280" s="107">
        <v>4.5</v>
      </c>
      <c r="EE280" s="24">
        <f>EG279+((ED280-EG279)*EI$130)</f>
        <v>2.92557082720869</v>
      </c>
      <c r="EF280" s="34">
        <f>EG280+(ED280-EG280)*EI$133</f>
        <v>3.4616240254699617</v>
      </c>
      <c r="EG280" s="25">
        <f>EE280-((EH280-EH279)*EI$132/EI$131)</f>
        <v>2.9024985007230182</v>
      </c>
      <c r="EH280" s="26">
        <f>EH279+(EE280-EH279)*EJ280*EI$129*EI$131/EI$132</f>
        <v>0.17954389103794585</v>
      </c>
      <c r="EI280" s="110">
        <f t="shared" si="307"/>
        <v>0.55912552474694355</v>
      </c>
      <c r="EJ280" s="67">
        <v>0.119999999999999</v>
      </c>
      <c r="EK280" s="14"/>
      <c r="EL280" s="23"/>
      <c r="EM280" s="24"/>
      <c r="EN280" s="34"/>
      <c r="EO280" s="25"/>
      <c r="EP280" s="26"/>
      <c r="EQ280" s="16"/>
      <c r="ES280" s="14"/>
      <c r="ET280" s="23"/>
    </row>
    <row r="281" spans="1:150" x14ac:dyDescent="0.35">
      <c r="A281" s="6">
        <v>2091</v>
      </c>
      <c r="B281" s="107">
        <v>4</v>
      </c>
      <c r="C281" s="24">
        <f t="shared" si="282"/>
        <v>1.3248568734924167</v>
      </c>
      <c r="D281" s="34">
        <f t="shared" si="283"/>
        <v>2.205513709861465</v>
      </c>
      <c r="E281" s="25">
        <f t="shared" si="284"/>
        <v>1.2392518613253309</v>
      </c>
      <c r="F281" s="26">
        <f t="shared" si="289"/>
        <v>0.10316878059858514</v>
      </c>
      <c r="G281" s="120">
        <f t="shared" si="285"/>
        <v>0.96626184853613406</v>
      </c>
      <c r="I281" s="6">
        <v>2091</v>
      </c>
      <c r="J281" s="107">
        <v>4</v>
      </c>
      <c r="K281" s="24">
        <f t="shared" si="272"/>
        <v>1.4500745057443609</v>
      </c>
      <c r="L281" s="34">
        <f t="shared" si="273"/>
        <v>2.3119286816300852</v>
      </c>
      <c r="M281" s="25">
        <f t="shared" si="274"/>
        <v>1.4029672025078235</v>
      </c>
      <c r="N281" s="26">
        <f t="shared" si="275"/>
        <v>0.10553706504772881</v>
      </c>
      <c r="O281" s="120">
        <f t="shared" si="276"/>
        <v>0.90896147912226177</v>
      </c>
      <c r="Q281" s="6">
        <v>2091</v>
      </c>
      <c r="R281" s="107">
        <v>4</v>
      </c>
      <c r="S281" s="24">
        <f t="shared" si="290"/>
        <v>1.3247616225127288</v>
      </c>
      <c r="T281" s="34">
        <f t="shared" si="291"/>
        <v>2.1502523951778834</v>
      </c>
      <c r="U281" s="25">
        <f t="shared" si="292"/>
        <v>1.1542344541198208</v>
      </c>
      <c r="V281" s="26">
        <f t="shared" si="293"/>
        <v>0.10793723386734644</v>
      </c>
      <c r="W281" s="120">
        <f t="shared" si="286"/>
        <v>0.99601794105806252</v>
      </c>
      <c r="Y281" s="6">
        <v>2091</v>
      </c>
      <c r="Z281" s="107">
        <v>4</v>
      </c>
      <c r="AA281" s="24">
        <f t="shared" si="294"/>
        <v>1.3629501359825671</v>
      </c>
      <c r="AB281" s="34">
        <f t="shared" si="295"/>
        <v>2.1806759530938309</v>
      </c>
      <c r="AC281" s="25">
        <f t="shared" si="296"/>
        <v>1.201039927836663</v>
      </c>
      <c r="AD281" s="26">
        <f t="shared" si="297"/>
        <v>0.20879517398184533</v>
      </c>
      <c r="AE281" s="120">
        <f t="shared" si="287"/>
        <v>0.97963602525716786</v>
      </c>
      <c r="AG281" s="6">
        <v>2091</v>
      </c>
      <c r="AH281" s="107">
        <v>4</v>
      </c>
      <c r="AI281" s="24">
        <f t="shared" si="298"/>
        <v>1.4312470453893413</v>
      </c>
      <c r="AJ281" s="34">
        <f t="shared" si="299"/>
        <v>2.2989384889489264</v>
      </c>
      <c r="AK281" s="25">
        <f t="shared" si="300"/>
        <v>1.3829822906906557</v>
      </c>
      <c r="AL281" s="26">
        <f t="shared" si="301"/>
        <v>5.2953543196852783E-2</v>
      </c>
      <c r="AM281" s="120">
        <f t="shared" si="288"/>
        <v>0.91595619825827068</v>
      </c>
      <c r="AP281" s="6">
        <v>2107</v>
      </c>
      <c r="AQ281" s="107">
        <v>4.5</v>
      </c>
      <c r="AR281" s="24">
        <f t="shared" si="308"/>
        <v>1.5965558523524064</v>
      </c>
      <c r="AS281" s="34">
        <f t="shared" si="309"/>
        <v>2.5461348311272385</v>
      </c>
      <c r="AT281" s="25">
        <f t="shared" si="310"/>
        <v>1.4940535863495981</v>
      </c>
      <c r="AU281" s="26">
        <f t="shared" si="311"/>
        <v>0.13372330668499985</v>
      </c>
      <c r="AV281" s="120">
        <f t="shared" si="302"/>
        <v>1.0520812447776404</v>
      </c>
      <c r="AX281" s="6"/>
      <c r="AZ281" s="6">
        <v>2107</v>
      </c>
      <c r="BA281" s="107">
        <v>4.5</v>
      </c>
      <c r="BB281" s="107">
        <f t="shared" si="279"/>
        <v>5.6842973811580713</v>
      </c>
      <c r="BC281" s="24">
        <f t="shared" si="325"/>
        <v>3.6354511746149583</v>
      </c>
      <c r="BD281" s="34">
        <f t="shared" si="326"/>
        <v>4.3348598041844557</v>
      </c>
      <c r="BE281" s="25">
        <f t="shared" si="327"/>
        <v>3.6082395704294319</v>
      </c>
      <c r="BF281" s="26">
        <f t="shared" si="328"/>
        <v>0.10187097614115226</v>
      </c>
      <c r="BG281" s="16">
        <f t="shared" si="303"/>
        <v>0.72662023375502383</v>
      </c>
      <c r="BH281" s="67">
        <v>0.109999999999999</v>
      </c>
      <c r="BP281" s="107">
        <f t="shared" si="280"/>
        <v>7.5063735889069987</v>
      </c>
      <c r="BQ281" s="24">
        <f t="shared" si="335"/>
        <v>4.5306321240071892</v>
      </c>
      <c r="BR281" s="34">
        <f t="shared" si="329"/>
        <v>5.5500108233826424</v>
      </c>
      <c r="BS281" s="25">
        <f t="shared" si="330"/>
        <v>4.4965847188695269</v>
      </c>
      <c r="BT281" s="26">
        <f t="shared" si="331"/>
        <v>0.10938463769215535</v>
      </c>
      <c r="BU281" s="67">
        <v>0.109999999999999</v>
      </c>
      <c r="CC281" s="107">
        <f t="shared" si="281"/>
        <v>8.9884078942443715</v>
      </c>
      <c r="CD281" s="24">
        <f t="shared" si="312"/>
        <v>5.1129071739411991</v>
      </c>
      <c r="CE281" s="34">
        <f t="shared" si="332"/>
        <v>6.4442958502821783</v>
      </c>
      <c r="CF281" s="25">
        <f t="shared" si="333"/>
        <v>5.0743893650717666</v>
      </c>
      <c r="CG281" s="26">
        <f t="shared" si="334"/>
        <v>0.11115256286919101</v>
      </c>
      <c r="CH281" s="67">
        <v>0.109999999999999</v>
      </c>
      <c r="CY281" s="67"/>
      <c r="DA281" s="6">
        <v>2107</v>
      </c>
      <c r="DB281" s="107">
        <f t="shared" si="277"/>
        <v>6.5</v>
      </c>
      <c r="DC281" s="24">
        <f t="shared" si="313"/>
        <v>1.2644982621028023</v>
      </c>
      <c r="DD281" s="34">
        <f t="shared" si="314"/>
        <v>2.3446296757598191</v>
      </c>
      <c r="DE281" s="25">
        <f t="shared" si="315"/>
        <v>1.1840456550151062</v>
      </c>
      <c r="DF281" s="26">
        <f t="shared" si="316"/>
        <v>0.11634128352001398</v>
      </c>
      <c r="DG281" s="120">
        <f t="shared" si="304"/>
        <v>1.1605840207447129</v>
      </c>
      <c r="DK281" s="6">
        <v>2107</v>
      </c>
      <c r="DL281" s="107">
        <f t="shared" si="278"/>
        <v>7.5544091343063258</v>
      </c>
      <c r="DM281" s="24">
        <f t="shared" si="317"/>
        <v>3.0392286390873728</v>
      </c>
      <c r="DN281" s="34">
        <f t="shared" si="318"/>
        <v>4.5277796288786485</v>
      </c>
      <c r="DO281" s="25">
        <f t="shared" si="319"/>
        <v>3.0165175874945138</v>
      </c>
      <c r="DP281" s="26">
        <f t="shared" si="320"/>
        <v>9.0070564910819745E-2</v>
      </c>
      <c r="DQ281" s="110">
        <f t="shared" si="305"/>
        <v>1.5112620413841347</v>
      </c>
      <c r="DR281" s="67">
        <v>0.109999999999999</v>
      </c>
      <c r="DT281" s="6">
        <v>2107</v>
      </c>
      <c r="DU281" s="107">
        <v>4.5</v>
      </c>
      <c r="DV281" s="24">
        <f t="shared" si="321"/>
        <v>1.6590523387433451</v>
      </c>
      <c r="DW281" s="34">
        <f t="shared" si="322"/>
        <v>2.5897303141563413</v>
      </c>
      <c r="DX281" s="25">
        <f t="shared" si="323"/>
        <v>1.5611235602405249</v>
      </c>
      <c r="DY281" s="26">
        <f t="shared" si="324"/>
        <v>0.262950046894325</v>
      </c>
      <c r="DZ281" s="110">
        <f t="shared" si="306"/>
        <v>1.0286067539158164</v>
      </c>
      <c r="EC281" s="6">
        <v>2107</v>
      </c>
      <c r="ED281" s="107">
        <v>4.5</v>
      </c>
      <c r="EE281" s="24">
        <f>EG280+((ED281-EG280)*EI$130)</f>
        <v>2.9567975766834427</v>
      </c>
      <c r="EF281" s="34">
        <f>EG281+(ED281-EG281)*EI$133</f>
        <v>3.4830182701475825</v>
      </c>
      <c r="EG281" s="25">
        <f>EE281-((EH281-EH280)*EI$132/EI$131)</f>
        <v>2.9354127233039731</v>
      </c>
      <c r="EH281" s="26">
        <f>EH280+(EE281-EH280)*EJ281*EI$129*EI$131/EI$132</f>
        <v>0.18017285731381261</v>
      </c>
      <c r="EI281" s="110">
        <f t="shared" si="307"/>
        <v>0.5476055468436094</v>
      </c>
      <c r="EJ281" s="67">
        <v>0.109999999999999</v>
      </c>
      <c r="EK281" s="6"/>
      <c r="EL281" s="23"/>
      <c r="EM281" s="24"/>
      <c r="EN281" s="34"/>
      <c r="EO281" s="25"/>
      <c r="EP281" s="26"/>
      <c r="EQ281" s="16"/>
      <c r="ES281" s="6"/>
      <c r="ET281" s="23"/>
    </row>
    <row r="282" spans="1:150" x14ac:dyDescent="0.35">
      <c r="A282" s="14">
        <v>2092</v>
      </c>
      <c r="B282" s="107">
        <v>4</v>
      </c>
      <c r="C282" s="24">
        <f t="shared" si="282"/>
        <v>1.3258703341762488</v>
      </c>
      <c r="D282" s="34">
        <f t="shared" si="283"/>
        <v>2.206182796526778</v>
      </c>
      <c r="E282" s="25">
        <f t="shared" si="284"/>
        <v>1.240281225425812</v>
      </c>
      <c r="F282" s="26">
        <f t="shared" si="289"/>
        <v>0.1044092024645335</v>
      </c>
      <c r="G282" s="120">
        <f t="shared" si="285"/>
        <v>0.96590157110096597</v>
      </c>
      <c r="I282" s="14">
        <v>2092</v>
      </c>
      <c r="J282" s="107">
        <v>4</v>
      </c>
      <c r="K282" s="24">
        <f t="shared" si="272"/>
        <v>1.4523809455457071</v>
      </c>
      <c r="L282" s="34">
        <f t="shared" si="273"/>
        <v>2.3134069163233804</v>
      </c>
      <c r="M282" s="25">
        <f t="shared" si="274"/>
        <v>1.4052414097282777</v>
      </c>
      <c r="N282" s="26">
        <f t="shared" si="275"/>
        <v>0.10692352198353555</v>
      </c>
      <c r="O282" s="120">
        <f t="shared" si="276"/>
        <v>0.90816550659510265</v>
      </c>
      <c r="Q282" s="14">
        <v>2092</v>
      </c>
      <c r="R282" s="107">
        <v>4</v>
      </c>
      <c r="S282" s="24">
        <f t="shared" si="290"/>
        <v>1.3256064552927254</v>
      </c>
      <c r="T282" s="34">
        <f t="shared" si="291"/>
        <v>2.1508362967905614</v>
      </c>
      <c r="U282" s="25">
        <f t="shared" si="292"/>
        <v>1.1551327642931717</v>
      </c>
      <c r="V282" s="26">
        <f t="shared" si="293"/>
        <v>0.1091636632989979</v>
      </c>
      <c r="W282" s="120">
        <f t="shared" si="286"/>
        <v>0.99570353249738974</v>
      </c>
      <c r="Y282" s="14">
        <v>2092</v>
      </c>
      <c r="Z282" s="107">
        <v>4</v>
      </c>
      <c r="AA282" s="24">
        <f t="shared" si="294"/>
        <v>1.3645831648531668</v>
      </c>
      <c r="AB282" s="34">
        <f t="shared" si="295"/>
        <v>2.1818023499852677</v>
      </c>
      <c r="AC282" s="25">
        <f t="shared" si="296"/>
        <v>1.2027728461311809</v>
      </c>
      <c r="AD282" s="26">
        <f t="shared" si="297"/>
        <v>0.21114025106477266</v>
      </c>
      <c r="AE282" s="120">
        <f t="shared" si="287"/>
        <v>0.97902950385408682</v>
      </c>
      <c r="AG282" s="14">
        <v>2092</v>
      </c>
      <c r="AH282" s="107">
        <v>4</v>
      </c>
      <c r="AI282" s="24">
        <f t="shared" si="298"/>
        <v>1.4331348180718599</v>
      </c>
      <c r="AJ282" s="34">
        <f t="shared" si="299"/>
        <v>2.3001385077433025</v>
      </c>
      <c r="AK282" s="25">
        <f t="shared" si="300"/>
        <v>1.3848284734512348</v>
      </c>
      <c r="AL282" s="26">
        <f t="shared" si="301"/>
        <v>5.3653635147876334E-2</v>
      </c>
      <c r="AM282" s="120">
        <f t="shared" si="288"/>
        <v>0.9153100342920677</v>
      </c>
      <c r="AP282" s="14">
        <v>2108</v>
      </c>
      <c r="AQ282" s="107">
        <v>4.5</v>
      </c>
      <c r="AR282" s="24">
        <f t="shared" si="308"/>
        <v>1.5975783808357178</v>
      </c>
      <c r="AS282" s="34">
        <f t="shared" si="309"/>
        <v>2.5468205416693586</v>
      </c>
      <c r="AT282" s="25">
        <f t="shared" si="310"/>
        <v>1.4951085256451673</v>
      </c>
      <c r="AU282" s="26">
        <f t="shared" si="311"/>
        <v>0.13520837705008029</v>
      </c>
      <c r="AV282" s="120">
        <f t="shared" si="302"/>
        <v>1.0517120160241913</v>
      </c>
      <c r="AX282" s="14"/>
      <c r="AZ282" s="14">
        <v>2108</v>
      </c>
      <c r="BA282" s="107">
        <v>4.5</v>
      </c>
      <c r="BB282" s="107">
        <f t="shared" si="279"/>
        <v>5.693748450806174</v>
      </c>
      <c r="BC282" s="24">
        <f t="shared" si="325"/>
        <v>3.680064496269607</v>
      </c>
      <c r="BD282" s="34">
        <f t="shared" si="326"/>
        <v>4.3685730998408214</v>
      </c>
      <c r="BE282" s="25">
        <f t="shared" si="327"/>
        <v>3.6550171416287078</v>
      </c>
      <c r="BF282" s="26">
        <f t="shared" si="328"/>
        <v>0.10223398128087544</v>
      </c>
      <c r="BG282" s="16">
        <f t="shared" si="303"/>
        <v>0.71355595821211359</v>
      </c>
      <c r="BH282" s="67">
        <v>9.9999999999999006E-2</v>
      </c>
      <c r="BP282" s="107">
        <f t="shared" si="280"/>
        <v>7.5528381157569635</v>
      </c>
      <c r="BQ282" s="24">
        <f t="shared" si="335"/>
        <v>4.6018420858583307</v>
      </c>
      <c r="BR282" s="34">
        <f t="shared" si="329"/>
        <v>5.6142500149336962</v>
      </c>
      <c r="BS282" s="25">
        <f t="shared" si="330"/>
        <v>4.5703948837211676</v>
      </c>
      <c r="BT282" s="26">
        <f t="shared" si="331"/>
        <v>0.10984039424486786</v>
      </c>
      <c r="BU282" s="67">
        <v>9.9999999999999006E-2</v>
      </c>
      <c r="CC282" s="107">
        <f t="shared" si="281"/>
        <v>9.0931088333253562</v>
      </c>
      <c r="CD282" s="24">
        <f t="shared" si="312"/>
        <v>5.2127940635584205</v>
      </c>
      <c r="CE282" s="34">
        <f t="shared" si="332"/>
        <v>6.5476917641487118</v>
      </c>
      <c r="CF282" s="25">
        <f t="shared" si="333"/>
        <v>5.1770825730535961</v>
      </c>
      <c r="CG282" s="26">
        <f t="shared" si="334"/>
        <v>0.11167012070259426</v>
      </c>
      <c r="CH282" s="67">
        <v>9.9999999999999006E-2</v>
      </c>
      <c r="CY282" s="67"/>
      <c r="DA282" s="14">
        <v>2108</v>
      </c>
      <c r="DB282" s="107">
        <f t="shared" si="277"/>
        <v>6.5</v>
      </c>
      <c r="DC282" s="24">
        <f t="shared" si="313"/>
        <v>1.2655126553519997</v>
      </c>
      <c r="DD282" s="34">
        <f t="shared" si="314"/>
        <v>2.3452959285604438</v>
      </c>
      <c r="DE282" s="25">
        <f t="shared" si="315"/>
        <v>1.1850706593237603</v>
      </c>
      <c r="DF282" s="26">
        <f t="shared" si="316"/>
        <v>0.11750710954940875</v>
      </c>
      <c r="DG282" s="120">
        <f t="shared" si="304"/>
        <v>1.1602252692366835</v>
      </c>
      <c r="DK282" s="14">
        <v>2108</v>
      </c>
      <c r="DL282" s="107">
        <f t="shared" si="278"/>
        <v>7.5654029833032705</v>
      </c>
      <c r="DM282" s="24">
        <f t="shared" si="317"/>
        <v>3.0862292561852831</v>
      </c>
      <c r="DN282" s="34">
        <f t="shared" si="318"/>
        <v>4.5703075386312806</v>
      </c>
      <c r="DO282" s="25">
        <f t="shared" si="319"/>
        <v>3.0652561453463623</v>
      </c>
      <c r="DP282" s="26">
        <f t="shared" si="320"/>
        <v>9.0374523038920046E-2</v>
      </c>
      <c r="DQ282" s="110">
        <f t="shared" si="305"/>
        <v>1.5050513932849183</v>
      </c>
      <c r="DR282" s="67">
        <v>9.9999999999999006E-2</v>
      </c>
      <c r="DT282" s="14">
        <v>2108</v>
      </c>
      <c r="DU282" s="107">
        <v>4.5</v>
      </c>
      <c r="DV282" s="24">
        <f t="shared" si="321"/>
        <v>1.6610159704279495</v>
      </c>
      <c r="DW282" s="34">
        <f t="shared" si="322"/>
        <v>2.5910483812573872</v>
      </c>
      <c r="DX282" s="25">
        <f t="shared" si="323"/>
        <v>1.5631513557805956</v>
      </c>
      <c r="DY282" s="26">
        <f t="shared" si="324"/>
        <v>0.26582841791336481</v>
      </c>
      <c r="DZ282" s="110">
        <f t="shared" si="306"/>
        <v>1.0278970254767916</v>
      </c>
      <c r="EC282" s="14">
        <v>2108</v>
      </c>
      <c r="ED282" s="107">
        <v>4.5</v>
      </c>
      <c r="EE282" s="24">
        <f>EG281+((ED282-EG281)*EI$130)</f>
        <v>2.9885930448388711</v>
      </c>
      <c r="EF282" s="34">
        <f>EG282+(ED282-EG282)*EI$133</f>
        <v>3.5048071672920273</v>
      </c>
      <c r="EG282" s="25">
        <f>EE282-((EH282-EH281)*EI$132/EI$131)</f>
        <v>2.968934103526196</v>
      </c>
      <c r="EH282" s="26">
        <f>EH281+(EE282-EH281)*EJ282*EI$129*EI$131/EI$132</f>
        <v>0.18075106147006775</v>
      </c>
      <c r="EI282" s="110">
        <f t="shared" si="307"/>
        <v>0.53587306376583133</v>
      </c>
      <c r="EJ282" s="67">
        <v>9.9999999999999006E-2</v>
      </c>
      <c r="EK282" s="14"/>
      <c r="EL282" s="23"/>
      <c r="EM282" s="24"/>
      <c r="EN282" s="34"/>
      <c r="EO282" s="25"/>
      <c r="EP282" s="26"/>
      <c r="EQ282" s="16"/>
      <c r="ES282" s="14"/>
      <c r="ET282" s="23"/>
    </row>
    <row r="283" spans="1:150" x14ac:dyDescent="0.35">
      <c r="A283" s="6">
        <v>2093</v>
      </c>
      <c r="B283" s="107">
        <v>4</v>
      </c>
      <c r="C283" s="24">
        <f t="shared" si="282"/>
        <v>1.3268674019780771</v>
      </c>
      <c r="D283" s="34">
        <f t="shared" si="283"/>
        <v>2.2068419632078839</v>
      </c>
      <c r="E283" s="25">
        <f t="shared" si="284"/>
        <v>1.2412953280121295</v>
      </c>
      <c r="F283" s="26">
        <f t="shared" si="289"/>
        <v>0.10564937744954724</v>
      </c>
      <c r="G283" s="120">
        <f t="shared" si="285"/>
        <v>0.96554663519575445</v>
      </c>
      <c r="I283" s="6">
        <v>2093</v>
      </c>
      <c r="J283" s="107">
        <v>4</v>
      </c>
      <c r="K283" s="24">
        <f t="shared" si="272"/>
        <v>1.4546118814253777</v>
      </c>
      <c r="L283" s="34">
        <f t="shared" si="273"/>
        <v>2.3148378127491935</v>
      </c>
      <c r="M283" s="25">
        <f t="shared" si="274"/>
        <v>1.407442788844913</v>
      </c>
      <c r="N283" s="26">
        <f t="shared" si="275"/>
        <v>0.10831084823590216</v>
      </c>
      <c r="O283" s="120">
        <f t="shared" si="276"/>
        <v>0.90739502390428051</v>
      </c>
      <c r="Q283" s="6">
        <v>2093</v>
      </c>
      <c r="R283" s="107">
        <v>4</v>
      </c>
      <c r="S283" s="24">
        <f t="shared" si="290"/>
        <v>1.3264506692274369</v>
      </c>
      <c r="T283" s="34">
        <f t="shared" si="291"/>
        <v>2.1514198174583461</v>
      </c>
      <c r="U283" s="25">
        <f t="shared" si="292"/>
        <v>1.1560304883974553</v>
      </c>
      <c r="V283" s="26">
        <f t="shared" si="293"/>
        <v>0.11038970776540065</v>
      </c>
      <c r="W283" s="120">
        <f t="shared" si="286"/>
        <v>0.99538932906089084</v>
      </c>
      <c r="Y283" s="6">
        <v>2093</v>
      </c>
      <c r="Z283" s="107">
        <v>4</v>
      </c>
      <c r="AA283" s="24">
        <f t="shared" si="294"/>
        <v>1.3662148287317359</v>
      </c>
      <c r="AB283" s="34">
        <f t="shared" si="295"/>
        <v>2.1829278521079338</v>
      </c>
      <c r="AC283" s="25">
        <f t="shared" si="296"/>
        <v>1.2045043878583601</v>
      </c>
      <c r="AD283" s="26">
        <f t="shared" si="297"/>
        <v>0.21348388064264767</v>
      </c>
      <c r="AE283" s="120">
        <f t="shared" si="287"/>
        <v>0.97842346424957372</v>
      </c>
      <c r="AG283" s="6">
        <v>2093</v>
      </c>
      <c r="AH283" s="107">
        <v>4</v>
      </c>
      <c r="AI283" s="24">
        <f t="shared" si="298"/>
        <v>1.4349456205860154</v>
      </c>
      <c r="AJ283" s="34">
        <f t="shared" si="299"/>
        <v>2.3012902607121921</v>
      </c>
      <c r="AK283" s="25">
        <f t="shared" si="300"/>
        <v>1.3866004010956805</v>
      </c>
      <c r="AL283" s="26">
        <f t="shared" si="301"/>
        <v>5.4354290502808725E-2</v>
      </c>
      <c r="AM283" s="120">
        <f t="shared" si="288"/>
        <v>0.91468985961651161</v>
      </c>
      <c r="AP283" s="6">
        <v>2109</v>
      </c>
      <c r="AQ283" s="107">
        <v>4.5</v>
      </c>
      <c r="AR283" s="24">
        <f t="shared" si="308"/>
        <v>1.5985969880219477</v>
      </c>
      <c r="AS283" s="34">
        <f t="shared" si="309"/>
        <v>2.5475038604150466</v>
      </c>
      <c r="AT283" s="25">
        <f t="shared" si="310"/>
        <v>1.4961597852539177</v>
      </c>
      <c r="AU283" s="26">
        <f t="shared" si="311"/>
        <v>0.13669297419164594</v>
      </c>
      <c r="AV283" s="120">
        <f t="shared" si="302"/>
        <v>1.0513440751611289</v>
      </c>
      <c r="AX283" s="6"/>
      <c r="AZ283" s="6">
        <v>2109</v>
      </c>
      <c r="BA283" s="107">
        <v>4.5</v>
      </c>
      <c r="BB283" s="107">
        <f t="shared" si="279"/>
        <v>5.7033105890375042</v>
      </c>
      <c r="BC283" s="24">
        <f t="shared" si="325"/>
        <v>3.7255603679574669</v>
      </c>
      <c r="BD283" s="34">
        <f t="shared" si="326"/>
        <v>4.4029354237820399</v>
      </c>
      <c r="BE283" s="25">
        <f t="shared" si="327"/>
        <v>3.7027334117214048</v>
      </c>
      <c r="BF283" s="26">
        <f t="shared" si="328"/>
        <v>0.10256480673357199</v>
      </c>
      <c r="BG283" s="16">
        <f t="shared" si="303"/>
        <v>0.70020201206063515</v>
      </c>
      <c r="BH283" s="67">
        <v>8.9999999999998997E-2</v>
      </c>
      <c r="BP283" s="107">
        <f t="shared" si="280"/>
        <v>7.6002271882816448</v>
      </c>
      <c r="BQ283" s="24">
        <f t="shared" si="335"/>
        <v>4.6747423082902309</v>
      </c>
      <c r="BR283" s="34">
        <f t="shared" si="329"/>
        <v>5.6799687429492103</v>
      </c>
      <c r="BS283" s="25">
        <f t="shared" si="330"/>
        <v>4.6459834262317452</v>
      </c>
      <c r="BT283" s="26">
        <f t="shared" si="331"/>
        <v>0.11025718963701982</v>
      </c>
      <c r="BU283" s="67">
        <v>8.9999999999998997E-2</v>
      </c>
      <c r="CC283" s="107">
        <f t="shared" si="281"/>
        <v>9.2009367017062758</v>
      </c>
      <c r="CD283" s="24">
        <f t="shared" si="312"/>
        <v>5.3156641092443948</v>
      </c>
      <c r="CE283" s="34">
        <f t="shared" si="332"/>
        <v>6.6541991612229747</v>
      </c>
      <c r="CF283" s="25">
        <f t="shared" si="333"/>
        <v>5.2828789471165818</v>
      </c>
      <c r="CG283" s="26">
        <f t="shared" si="334"/>
        <v>0.11214526797980894</v>
      </c>
      <c r="CH283" s="67">
        <v>8.9999999999998997E-2</v>
      </c>
      <c r="CY283" s="67"/>
      <c r="DA283" s="6">
        <v>2109</v>
      </c>
      <c r="DB283" s="107">
        <f t="shared" si="277"/>
        <v>6.5</v>
      </c>
      <c r="DC283" s="24">
        <f t="shared" si="313"/>
        <v>1.2665219514696238</v>
      </c>
      <c r="DD283" s="34">
        <f t="shared" si="314"/>
        <v>2.3459590931478855</v>
      </c>
      <c r="DE283" s="25">
        <f t="shared" si="315"/>
        <v>1.186090912535209</v>
      </c>
      <c r="DF283" s="26">
        <f t="shared" si="316"/>
        <v>0.1186727767803423</v>
      </c>
      <c r="DG283" s="120">
        <f t="shared" si="304"/>
        <v>1.1598681806126765</v>
      </c>
      <c r="DK283" s="6">
        <v>2109</v>
      </c>
      <c r="DL283" s="107">
        <f t="shared" si="278"/>
        <v>7.5765525580197721</v>
      </c>
      <c r="DM283" s="24">
        <f t="shared" si="317"/>
        <v>3.1343917628705822</v>
      </c>
      <c r="DN283" s="34">
        <f t="shared" si="318"/>
        <v>4.6136827905756892</v>
      </c>
      <c r="DO283" s="25">
        <f t="shared" si="319"/>
        <v>3.1152144542596432</v>
      </c>
      <c r="DP283" s="26">
        <f t="shared" si="320"/>
        <v>9.0652455047774236E-2</v>
      </c>
      <c r="DQ283" s="110">
        <f t="shared" si="305"/>
        <v>1.498468336316046</v>
      </c>
      <c r="DR283" s="67">
        <v>8.9999999999998997E-2</v>
      </c>
      <c r="DT283" s="6">
        <v>2109</v>
      </c>
      <c r="DU283" s="107">
        <v>4.5</v>
      </c>
      <c r="DV283" s="24">
        <f t="shared" si="321"/>
        <v>1.6629748411976131</v>
      </c>
      <c r="DW283" s="34">
        <f t="shared" si="322"/>
        <v>2.5923634845190149</v>
      </c>
      <c r="DX283" s="25">
        <f t="shared" si="323"/>
        <v>1.5651745915677153</v>
      </c>
      <c r="DY283" s="26">
        <f t="shared" si="324"/>
        <v>0.26870489584365592</v>
      </c>
      <c r="DZ283" s="110">
        <f t="shared" si="306"/>
        <v>1.0271888929512996</v>
      </c>
      <c r="EC283" s="6">
        <v>2109</v>
      </c>
      <c r="ED283" s="107">
        <v>4.5</v>
      </c>
      <c r="EE283" s="24">
        <f>EG282+((ED283-EG282)*EI$130)</f>
        <v>3.0209750333473404</v>
      </c>
      <c r="EF283" s="34">
        <f>EG283+(ED283-EG283)*EI$133</f>
        <v>3.5270030545109345</v>
      </c>
      <c r="EG283" s="25">
        <f>EE283-((EH283-EH282)*EI$132/EI$131)</f>
        <v>3.0030816223245145</v>
      </c>
      <c r="EH283" s="26">
        <f>EH282+(EE283-EH282)*EJ283*EI$129*EI$131/EI$132</f>
        <v>0.18127733826485676</v>
      </c>
      <c r="EI283" s="110">
        <f t="shared" si="307"/>
        <v>0.52392143218642007</v>
      </c>
      <c r="EJ283" s="67">
        <v>8.9999999999998997E-2</v>
      </c>
      <c r="EK283" s="6"/>
      <c r="EL283" s="23"/>
      <c r="EM283" s="24"/>
      <c r="EN283" s="34"/>
      <c r="EO283" s="25"/>
      <c r="EP283" s="26"/>
      <c r="EQ283" s="16"/>
      <c r="ES283" s="6"/>
      <c r="ET283" s="23"/>
    </row>
    <row r="284" spans="1:150" x14ac:dyDescent="0.35">
      <c r="A284" s="6">
        <v>2094</v>
      </c>
      <c r="B284" s="107">
        <v>4</v>
      </c>
      <c r="C284" s="24">
        <f t="shared" si="282"/>
        <v>1.327849687095749</v>
      </c>
      <c r="D284" s="34">
        <f t="shared" si="283"/>
        <v>2.2074921825233345</v>
      </c>
      <c r="E284" s="25">
        <f t="shared" si="284"/>
        <v>1.2422956654205151</v>
      </c>
      <c r="F284" s="26">
        <f t="shared" si="289"/>
        <v>0.10688929080715932</v>
      </c>
      <c r="G284" s="120">
        <f t="shared" si="285"/>
        <v>0.9651965171028194</v>
      </c>
      <c r="I284" s="14">
        <v>2094</v>
      </c>
      <c r="J284" s="107">
        <v>4</v>
      </c>
      <c r="K284" s="24">
        <f t="shared" si="272"/>
        <v>1.4567713749015609</v>
      </c>
      <c r="L284" s="34">
        <f t="shared" si="273"/>
        <v>2.316223916704371</v>
      </c>
      <c r="M284" s="25">
        <f t="shared" si="274"/>
        <v>1.4095752564682629</v>
      </c>
      <c r="N284" s="26">
        <f t="shared" si="275"/>
        <v>0.10969896936629328</v>
      </c>
      <c r="O284" s="120">
        <f t="shared" si="276"/>
        <v>0.90664866023610813</v>
      </c>
      <c r="Q284" s="14">
        <v>2094</v>
      </c>
      <c r="R284" s="107">
        <v>4</v>
      </c>
      <c r="S284" s="24">
        <f t="shared" si="290"/>
        <v>1.3272943323861606</v>
      </c>
      <c r="T284" s="34">
        <f t="shared" si="291"/>
        <v>2.1520029952105153</v>
      </c>
      <c r="U284" s="25">
        <f t="shared" si="292"/>
        <v>1.1569276849392542</v>
      </c>
      <c r="V284" s="26">
        <f t="shared" si="293"/>
        <v>0.11161536709955105</v>
      </c>
      <c r="W284" s="120">
        <f t="shared" si="286"/>
        <v>0.99507531027126106</v>
      </c>
      <c r="Y284" s="14">
        <v>2094</v>
      </c>
      <c r="Z284" s="107">
        <v>4</v>
      </c>
      <c r="AA284" s="24">
        <f t="shared" si="294"/>
        <v>1.3678451964757961</v>
      </c>
      <c r="AB284" s="34">
        <f t="shared" si="295"/>
        <v>2.1840524979684508</v>
      </c>
      <c r="AC284" s="25">
        <f t="shared" si="296"/>
        <v>1.2062346122591552</v>
      </c>
      <c r="AD284" s="26">
        <f t="shared" si="297"/>
        <v>0.21582606302259899</v>
      </c>
      <c r="AE284" s="120">
        <f t="shared" si="287"/>
        <v>0.97781788570929562</v>
      </c>
      <c r="AG284" s="14">
        <v>2094</v>
      </c>
      <c r="AH284" s="107">
        <v>4</v>
      </c>
      <c r="AI284" s="24">
        <f t="shared" si="298"/>
        <v>1.4366835910090829</v>
      </c>
      <c r="AJ284" s="34">
        <f t="shared" si="299"/>
        <v>2.3023963425693861</v>
      </c>
      <c r="AK284" s="25">
        <f t="shared" si="300"/>
        <v>1.3883020654913634</v>
      </c>
      <c r="AL284" s="26">
        <f t="shared" si="301"/>
        <v>5.5055472032051037E-2</v>
      </c>
      <c r="AM284" s="120">
        <f t="shared" si="288"/>
        <v>0.91409427707802271</v>
      </c>
      <c r="AP284" s="14">
        <v>2110</v>
      </c>
      <c r="AQ284" s="107">
        <v>4.5</v>
      </c>
      <c r="AR284" s="24">
        <f t="shared" si="308"/>
        <v>1.5996120422497728</v>
      </c>
      <c r="AS284" s="34">
        <f t="shared" si="309"/>
        <v>2.5481850098657075</v>
      </c>
      <c r="AT284" s="25">
        <f t="shared" si="310"/>
        <v>1.4972077074857042</v>
      </c>
      <c r="AU284" s="26">
        <f t="shared" si="311"/>
        <v>0.1381770949853281</v>
      </c>
      <c r="AV284" s="120">
        <f t="shared" si="302"/>
        <v>1.0509773023800033</v>
      </c>
      <c r="AX284" s="14"/>
      <c r="AZ284" s="14">
        <v>2110</v>
      </c>
      <c r="BA284" s="107">
        <v>4.5</v>
      </c>
      <c r="BB284" s="107">
        <f t="shared" si="279"/>
        <v>5.7129869521290022</v>
      </c>
      <c r="BC284" s="24">
        <f t="shared" si="325"/>
        <v>3.7719665436530425</v>
      </c>
      <c r="BD284" s="34">
        <f t="shared" si="326"/>
        <v>4.4379670642972417</v>
      </c>
      <c r="BE284" s="25">
        <f t="shared" si="327"/>
        <v>3.7514178939262934</v>
      </c>
      <c r="BF284" s="26">
        <f t="shared" si="328"/>
        <v>0.10286261325135096</v>
      </c>
      <c r="BG284" s="16">
        <f t="shared" si="303"/>
        <v>0.68654917037094831</v>
      </c>
      <c r="BH284" s="67">
        <v>7.9999999999999002E-2</v>
      </c>
      <c r="BP284" s="107">
        <f t="shared" si="280"/>
        <v>7.6485710976506311</v>
      </c>
      <c r="BQ284" s="24">
        <f t="shared" si="335"/>
        <v>4.7493925456354118</v>
      </c>
      <c r="BR284" s="34">
        <f t="shared" si="329"/>
        <v>5.7472185861449052</v>
      </c>
      <c r="BS284" s="25">
        <f t="shared" si="330"/>
        <v>4.7234133876418216</v>
      </c>
      <c r="BT284" s="26">
        <f t="shared" si="331"/>
        <v>0.11063369917315881</v>
      </c>
      <c r="BU284" s="67">
        <v>7.9999999999999002E-2</v>
      </c>
      <c r="CC284" s="107">
        <f t="shared" si="281"/>
        <v>9.3120228944724097</v>
      </c>
      <c r="CD284" s="24">
        <f t="shared" si="312"/>
        <v>5.4216426646635165</v>
      </c>
      <c r="CE284" s="34">
        <f t="shared" si="332"/>
        <v>6.7639491745727005</v>
      </c>
      <c r="CF284" s="25">
        <f t="shared" si="333"/>
        <v>5.3919094792420879</v>
      </c>
      <c r="CG284" s="26">
        <f t="shared" si="334"/>
        <v>0.11257618371055428</v>
      </c>
      <c r="CH284" s="67">
        <v>7.9999999999999002E-2</v>
      </c>
      <c r="CY284" s="67"/>
      <c r="DA284" s="14">
        <v>2110</v>
      </c>
      <c r="DB284" s="107">
        <f t="shared" si="277"/>
        <v>6.5</v>
      </c>
      <c r="DC284" s="24">
        <f t="shared" si="313"/>
        <v>1.267526569300607</v>
      </c>
      <c r="DD284" s="34">
        <f t="shared" si="314"/>
        <v>2.3466194224857224</v>
      </c>
      <c r="DE284" s="25">
        <f t="shared" si="315"/>
        <v>1.1871068038241881</v>
      </c>
      <c r="DF284" s="26">
        <f t="shared" si="316"/>
        <v>0.11983828062782663</v>
      </c>
      <c r="DG284" s="120">
        <f t="shared" si="304"/>
        <v>1.1595126186615343</v>
      </c>
      <c r="DK284" s="14">
        <v>2110</v>
      </c>
      <c r="DL284" s="107">
        <f t="shared" si="278"/>
        <v>7.5878625747521706</v>
      </c>
      <c r="DM284" s="24">
        <f t="shared" si="317"/>
        <v>3.1837577867061913</v>
      </c>
      <c r="DN284" s="34">
        <f t="shared" si="318"/>
        <v>4.6579355591150478</v>
      </c>
      <c r="DO284" s="25">
        <f t="shared" si="319"/>
        <v>3.1664363968489044</v>
      </c>
      <c r="DP284" s="26">
        <f t="shared" si="320"/>
        <v>9.0903489683387087E-2</v>
      </c>
      <c r="DQ284" s="110">
        <f t="shared" si="305"/>
        <v>1.4914991622661433</v>
      </c>
      <c r="DR284" s="67">
        <v>7.9999999999999002E-2</v>
      </c>
      <c r="DT284" s="14">
        <v>2110</v>
      </c>
      <c r="DU284" s="107">
        <v>4.5</v>
      </c>
      <c r="DV284" s="24">
        <f t="shared" si="321"/>
        <v>1.6649293072003286</v>
      </c>
      <c r="DW284" s="34">
        <f t="shared" si="322"/>
        <v>2.5936758389634855</v>
      </c>
      <c r="DX284" s="25">
        <f t="shared" si="323"/>
        <v>1.5671935984053622</v>
      </c>
      <c r="DY284" s="26">
        <f t="shared" si="324"/>
        <v>0.27157947551409611</v>
      </c>
      <c r="DZ284" s="110">
        <f t="shared" si="306"/>
        <v>1.0264822405581233</v>
      </c>
      <c r="EC284" s="14">
        <v>2110</v>
      </c>
      <c r="ED284" s="107">
        <v>4.5</v>
      </c>
      <c r="EE284" s="24">
        <f>EG283+((ED284-EG283)*EI$130)</f>
        <v>3.0539618779817044</v>
      </c>
      <c r="EF284" s="34">
        <f>EG284+(ED284-EG284)*EI$133</f>
        <v>3.5496186489635386</v>
      </c>
      <c r="EG284" s="25">
        <f>EE284-((EH284-EH283)*EI$132/EI$131)</f>
        <v>3.0378748445592905</v>
      </c>
      <c r="EH284" s="26">
        <f>EH283+(EE284-EH283)*EJ284*EI$129*EI$131/EI$132</f>
        <v>0.18175048630669247</v>
      </c>
      <c r="EI284" s="110">
        <f t="shared" si="307"/>
        <v>0.51174380440424816</v>
      </c>
      <c r="EJ284" s="67">
        <v>7.9999999999999002E-2</v>
      </c>
      <c r="EK284" s="14"/>
      <c r="EL284" s="23"/>
      <c r="EM284" s="24"/>
      <c r="EN284" s="34"/>
      <c r="EO284" s="25"/>
      <c r="EP284" s="26"/>
      <c r="EQ284" s="16"/>
      <c r="ES284" s="14"/>
      <c r="ET284" s="23"/>
    </row>
    <row r="285" spans="1:150" x14ac:dyDescent="0.35">
      <c r="A285" s="14">
        <v>2095</v>
      </c>
      <c r="B285" s="107">
        <v>4</v>
      </c>
      <c r="C285" s="24">
        <f t="shared" si="282"/>
        <v>1.3288186389179464</v>
      </c>
      <c r="D285" s="34">
        <f t="shared" si="283"/>
        <v>2.2081343299576242</v>
      </c>
      <c r="E285" s="25">
        <f t="shared" si="284"/>
        <v>1.2432835845501913</v>
      </c>
      <c r="F285" s="26">
        <f t="shared" si="289"/>
        <v>0.10812892927625722</v>
      </c>
      <c r="G285" s="120">
        <f t="shared" si="285"/>
        <v>0.96485074540743287</v>
      </c>
      <c r="I285" s="6">
        <v>2095</v>
      </c>
      <c r="J285" s="107">
        <v>4</v>
      </c>
      <c r="K285" s="24">
        <f t="shared" si="272"/>
        <v>1.4588632680634412</v>
      </c>
      <c r="L285" s="34">
        <f t="shared" si="273"/>
        <v>2.3175676364458768</v>
      </c>
      <c r="M285" s="25">
        <f t="shared" si="274"/>
        <v>1.411642517609041</v>
      </c>
      <c r="N285" s="26">
        <f t="shared" si="275"/>
        <v>0.11108781496789329</v>
      </c>
      <c r="O285" s="120">
        <f t="shared" si="276"/>
        <v>0.9059251188368358</v>
      </c>
      <c r="Q285" s="6">
        <v>2095</v>
      </c>
      <c r="R285" s="107">
        <v>4</v>
      </c>
      <c r="S285" s="24">
        <f t="shared" si="290"/>
        <v>1.3281374997522124</v>
      </c>
      <c r="T285" s="34">
        <f t="shared" si="291"/>
        <v>2.1525858607675459</v>
      </c>
      <c r="U285" s="25">
        <f t="shared" si="292"/>
        <v>1.1578244011808401</v>
      </c>
      <c r="V285" s="26">
        <f t="shared" si="293"/>
        <v>0.11284064118999258</v>
      </c>
      <c r="W285" s="120">
        <f t="shared" si="286"/>
        <v>0.99476145958670581</v>
      </c>
      <c r="Y285" s="6">
        <v>2095</v>
      </c>
      <c r="Z285" s="107">
        <v>4</v>
      </c>
      <c r="AA285" s="24">
        <f t="shared" si="294"/>
        <v>1.3694743238648528</v>
      </c>
      <c r="AB285" s="34">
        <f t="shared" si="295"/>
        <v>2.1851763187755093</v>
      </c>
      <c r="AC285" s="25">
        <f t="shared" si="296"/>
        <v>1.2079635673469376</v>
      </c>
      <c r="AD285" s="26">
        <f t="shared" si="297"/>
        <v>0.21816679862430791</v>
      </c>
      <c r="AE285" s="120">
        <f t="shared" si="287"/>
        <v>0.97721275142857178</v>
      </c>
      <c r="AG285" s="6">
        <v>2095</v>
      </c>
      <c r="AH285" s="107">
        <v>4</v>
      </c>
      <c r="AI285" s="24">
        <f t="shared" si="298"/>
        <v>1.4383526447082868</v>
      </c>
      <c r="AJ285" s="34">
        <f t="shared" si="299"/>
        <v>2.303459208382002</v>
      </c>
      <c r="AK285" s="25">
        <f t="shared" si="300"/>
        <v>1.3899372436646185</v>
      </c>
      <c r="AL285" s="26">
        <f t="shared" si="301"/>
        <v>5.5757144510944781E-2</v>
      </c>
      <c r="AM285" s="120">
        <f t="shared" si="288"/>
        <v>0.91352196471738356</v>
      </c>
      <c r="AP285" s="6">
        <v>2111</v>
      </c>
      <c r="AQ285" s="107">
        <v>4.5</v>
      </c>
      <c r="AR285" s="24">
        <f t="shared" si="308"/>
        <v>1.6006238740398966</v>
      </c>
      <c r="AS285" s="34">
        <f t="shared" si="309"/>
        <v>2.5488641896789495</v>
      </c>
      <c r="AT285" s="25">
        <f t="shared" si="310"/>
        <v>1.4982525995060763</v>
      </c>
      <c r="AU285" s="26">
        <f t="shared" si="311"/>
        <v>0.13966073664523854</v>
      </c>
      <c r="AV285" s="120">
        <f t="shared" si="302"/>
        <v>1.0506115901728732</v>
      </c>
      <c r="AX285" s="6"/>
      <c r="AZ285" s="6">
        <v>2111</v>
      </c>
      <c r="BA285" s="107">
        <v>4.5</v>
      </c>
      <c r="BB285" s="107">
        <f t="shared" si="279"/>
        <v>5.7227807417176653</v>
      </c>
      <c r="BC285" s="24">
        <f t="shared" si="325"/>
        <v>3.8193116304042283</v>
      </c>
      <c r="BD285" s="34">
        <f t="shared" si="326"/>
        <v>4.4736889292442994</v>
      </c>
      <c r="BE285" s="25">
        <f t="shared" si="327"/>
        <v>3.8011010302201798</v>
      </c>
      <c r="BF285" s="26">
        <f t="shared" si="328"/>
        <v>0.10312653499314876</v>
      </c>
      <c r="BG285" s="16">
        <f t="shared" si="303"/>
        <v>0.67258789902411964</v>
      </c>
      <c r="BH285" s="67">
        <v>6.9999999999998994E-2</v>
      </c>
      <c r="BP285" s="107">
        <f t="shared" si="280"/>
        <v>7.6979010706295892</v>
      </c>
      <c r="BQ285" s="24">
        <f t="shared" si="335"/>
        <v>4.8258547434439203</v>
      </c>
      <c r="BR285" s="34">
        <f t="shared" si="329"/>
        <v>5.8160529789329019</v>
      </c>
      <c r="BS285" s="25">
        <f t="shared" si="330"/>
        <v>4.802750160326994</v>
      </c>
      <c r="BT285" s="26">
        <f t="shared" si="331"/>
        <v>0.1109685482038389</v>
      </c>
      <c r="BU285" s="67">
        <v>6.9999999999998994E-2</v>
      </c>
      <c r="CC285" s="107">
        <f t="shared" si="281"/>
        <v>9.4265049532041925</v>
      </c>
      <c r="CD285" s="24">
        <f t="shared" si="312"/>
        <v>5.5308609473653423</v>
      </c>
      <c r="CE285" s="34">
        <f t="shared" si="332"/>
        <v>6.8770791124366992</v>
      </c>
      <c r="CF285" s="25">
        <f t="shared" si="333"/>
        <v>5.5043113520234339</v>
      </c>
      <c r="CG285" s="26">
        <f t="shared" si="334"/>
        <v>0.11296096045463991</v>
      </c>
      <c r="CH285" s="67">
        <v>6.9999999999998994E-2</v>
      </c>
      <c r="CY285" s="67"/>
      <c r="DA285" s="6">
        <v>2111</v>
      </c>
      <c r="DB285" s="107">
        <f t="shared" si="277"/>
        <v>6.5</v>
      </c>
      <c r="DC285" s="24">
        <f t="shared" si="313"/>
        <v>1.2685268920555823</v>
      </c>
      <c r="DD285" s="34">
        <f t="shared" si="314"/>
        <v>2.3472771480161656</v>
      </c>
      <c r="DE285" s="25">
        <f t="shared" si="315"/>
        <v>1.1881186892556392</v>
      </c>
      <c r="DF285" s="26">
        <f t="shared" si="316"/>
        <v>0.12100361690028957</v>
      </c>
      <c r="DG285" s="120">
        <f t="shared" si="304"/>
        <v>1.1591584587605264</v>
      </c>
      <c r="DK285" s="6">
        <v>2111</v>
      </c>
      <c r="DL285" s="107">
        <f t="shared" si="278"/>
        <v>7.5993378613579905</v>
      </c>
      <c r="DM285" s="24">
        <f t="shared" si="317"/>
        <v>3.2343706117925062</v>
      </c>
      <c r="DN285" s="34">
        <f t="shared" si="318"/>
        <v>4.7030972063565084</v>
      </c>
      <c r="DO285" s="25">
        <f t="shared" si="319"/>
        <v>3.2189676228941715</v>
      </c>
      <c r="DP285" s="26">
        <f t="shared" si="320"/>
        <v>9.1126721406551356E-2</v>
      </c>
      <c r="DQ285" s="110">
        <f t="shared" si="305"/>
        <v>1.4841295834623369</v>
      </c>
      <c r="DR285" s="67">
        <v>6.9999999999998994E-2</v>
      </c>
      <c r="DT285" s="6">
        <v>2111</v>
      </c>
      <c r="DU285" s="107">
        <v>4.5</v>
      </c>
      <c r="DV285" s="24">
        <f t="shared" si="321"/>
        <v>1.6668796879955639</v>
      </c>
      <c r="DW285" s="34">
        <f t="shared" si="322"/>
        <v>2.5949856375292093</v>
      </c>
      <c r="DX285" s="25">
        <f t="shared" si="323"/>
        <v>1.5692086731218606</v>
      </c>
      <c r="DY285" s="26">
        <f t="shared" si="324"/>
        <v>0.27445215242214621</v>
      </c>
      <c r="DZ285" s="110">
        <f t="shared" si="306"/>
        <v>1.0257769644073487</v>
      </c>
      <c r="EC285" s="6">
        <v>2111</v>
      </c>
      <c r="ED285" s="107">
        <v>4.5</v>
      </c>
      <c r="EE285" s="24">
        <f>EG284+((ED285-EG284)*EI$130)</f>
        <v>3.0875724785927203</v>
      </c>
      <c r="EF285" s="34">
        <f>EG285+(ED285-EG285)*EI$133</f>
        <v>3.5726670680398369</v>
      </c>
      <c r="EG285" s="25">
        <f>EE285-((EH285-EH284)*EI$132/EI$131)</f>
        <v>3.0733339508305186</v>
      </c>
      <c r="EH285" s="26">
        <f>EH284+(EE285-EH284)*EJ285*EI$129*EI$131/EI$132</f>
        <v>0.18216926653499252</v>
      </c>
      <c r="EI285" s="110">
        <f t="shared" si="307"/>
        <v>0.49933311720931828</v>
      </c>
      <c r="EJ285" s="67">
        <v>6.9999999999998994E-2</v>
      </c>
      <c r="EK285" s="6"/>
      <c r="EL285" s="23"/>
      <c r="EM285" s="24"/>
      <c r="EN285" s="34"/>
      <c r="EO285" s="25"/>
      <c r="EP285" s="26"/>
      <c r="EQ285" s="16"/>
      <c r="ES285" s="6"/>
      <c r="ET285" s="23"/>
    </row>
    <row r="286" spans="1:150" x14ac:dyDescent="0.35">
      <c r="A286" s="6">
        <v>2096</v>
      </c>
      <c r="B286" s="107">
        <v>4</v>
      </c>
      <c r="C286" s="24">
        <f t="shared" si="282"/>
        <v>1.329775562084929</v>
      </c>
      <c r="D286" s="34">
        <f t="shared" si="283"/>
        <v>2.208769193562409</v>
      </c>
      <c r="E286" s="25">
        <f t="shared" si="284"/>
        <v>1.2442602977883217</v>
      </c>
      <c r="F286" s="26">
        <f t="shared" si="289"/>
        <v>0.10936828093272979</v>
      </c>
      <c r="G286" s="120">
        <f t="shared" si="285"/>
        <v>0.96450889577408727</v>
      </c>
      <c r="I286" s="14">
        <v>2096</v>
      </c>
      <c r="J286" s="107">
        <v>4</v>
      </c>
      <c r="K286" s="24">
        <f t="shared" si="272"/>
        <v>1.4608911954264938</v>
      </c>
      <c r="L286" s="34">
        <f t="shared" si="273"/>
        <v>2.3188712501217879</v>
      </c>
      <c r="M286" s="25">
        <f t="shared" si="274"/>
        <v>1.4136480771104427</v>
      </c>
      <c r="N286" s="26">
        <f t="shared" si="275"/>
        <v>0.11247731844777714</v>
      </c>
      <c r="O286" s="120">
        <f t="shared" si="276"/>
        <v>0.90522317301134514</v>
      </c>
      <c r="Q286" s="14">
        <v>2096</v>
      </c>
      <c r="R286" s="107">
        <v>4</v>
      </c>
      <c r="S286" s="24">
        <f t="shared" si="290"/>
        <v>1.3289802157417299</v>
      </c>
      <c r="T286" s="34">
        <f t="shared" si="291"/>
        <v>2.1531684389479162</v>
      </c>
      <c r="U286" s="25">
        <f t="shared" si="292"/>
        <v>1.1587206753044861</v>
      </c>
      <c r="V286" s="26">
        <f t="shared" si="293"/>
        <v>0.11406552997011664</v>
      </c>
      <c r="W286" s="120">
        <f t="shared" si="286"/>
        <v>0.99444776364343013</v>
      </c>
      <c r="Y286" s="14">
        <v>2096</v>
      </c>
      <c r="Z286" s="107">
        <v>4</v>
      </c>
      <c r="AA286" s="24">
        <f t="shared" si="294"/>
        <v>1.371102256106856</v>
      </c>
      <c r="AB286" s="34">
        <f t="shared" si="295"/>
        <v>2.1862993398385449</v>
      </c>
      <c r="AC286" s="25">
        <f t="shared" si="296"/>
        <v>1.2096912920592997</v>
      </c>
      <c r="AD286" s="26">
        <f t="shared" si="297"/>
        <v>0.22050608795833046</v>
      </c>
      <c r="AE286" s="120">
        <f t="shared" si="287"/>
        <v>0.97660804777924515</v>
      </c>
      <c r="AG286" s="14">
        <v>2096</v>
      </c>
      <c r="AH286" s="107">
        <v>4</v>
      </c>
      <c r="AI286" s="24">
        <f t="shared" si="298"/>
        <v>1.4399564863270298</v>
      </c>
      <c r="AJ286" s="34">
        <f t="shared" si="299"/>
        <v>2.3044811810862531</v>
      </c>
      <c r="AK286" s="25">
        <f t="shared" si="300"/>
        <v>1.3915095093634666</v>
      </c>
      <c r="AL286" s="26">
        <f t="shared" si="301"/>
        <v>5.6459274611865985E-2</v>
      </c>
      <c r="AM286" s="120">
        <f t="shared" si="288"/>
        <v>0.91297167172278648</v>
      </c>
      <c r="AP286" s="14">
        <v>2112</v>
      </c>
      <c r="AQ286" s="107">
        <v>4.5</v>
      </c>
      <c r="AR286" s="24">
        <f t="shared" si="308"/>
        <v>1.601632779979087</v>
      </c>
      <c r="AS286" s="34">
        <f t="shared" si="309"/>
        <v>2.5495415790147167</v>
      </c>
      <c r="AT286" s="25">
        <f t="shared" si="310"/>
        <v>1.4992947369457177</v>
      </c>
      <c r="AU286" s="26">
        <f t="shared" si="311"/>
        <v>0.14114389668920041</v>
      </c>
      <c r="AV286" s="120">
        <f t="shared" si="302"/>
        <v>1.050246842068999</v>
      </c>
      <c r="AX286" s="14"/>
      <c r="AZ286" s="14">
        <v>2112</v>
      </c>
      <c r="BA286" s="107">
        <v>4.5</v>
      </c>
      <c r="BB286" s="107">
        <f t="shared" si="279"/>
        <v>5.7326952093277583</v>
      </c>
      <c r="BC286" s="24">
        <f t="shared" si="325"/>
        <v>3.8676251337486449</v>
      </c>
      <c r="BD286" s="34">
        <f t="shared" si="326"/>
        <v>4.5101225790267314</v>
      </c>
      <c r="BE286" s="25">
        <f t="shared" si="327"/>
        <v>3.8518142396338715</v>
      </c>
      <c r="BF286" s="26">
        <f t="shared" si="328"/>
        <v>0.10335567838611649</v>
      </c>
      <c r="BG286" s="16">
        <f t="shared" si="303"/>
        <v>0.65830833939285993</v>
      </c>
      <c r="BH286" s="67">
        <v>5.9999999999999103E-2</v>
      </c>
      <c r="BP286" s="107">
        <f t="shared" si="280"/>
        <v>7.7482493182351115</v>
      </c>
      <c r="BQ286" s="24">
        <f t="shared" si="335"/>
        <v>4.9041931513253498</v>
      </c>
      <c r="BR286" s="34">
        <f t="shared" si="329"/>
        <v>5.8865273065772445</v>
      </c>
      <c r="BS286" s="25">
        <f t="shared" si="330"/>
        <v>4.8840616079922397</v>
      </c>
      <c r="BT286" s="26">
        <f t="shared" si="331"/>
        <v>0.11126030970142022</v>
      </c>
      <c r="BU286" s="67">
        <v>5.9999999999999103E-2</v>
      </c>
      <c r="CC286" s="107">
        <f t="shared" si="281"/>
        <v>9.5445269196246052</v>
      </c>
      <c r="CD286" s="24">
        <f t="shared" si="312"/>
        <v>5.6434563761716179</v>
      </c>
      <c r="CE286" s="34">
        <f t="shared" si="332"/>
        <v>6.9937328138952566</v>
      </c>
      <c r="CF286" s="25">
        <f t="shared" si="333"/>
        <v>5.6202282954256075</v>
      </c>
      <c r="CG286" s="26">
        <f t="shared" si="334"/>
        <v>0.11329759930603137</v>
      </c>
      <c r="CH286" s="67">
        <v>5.9999999999998901E-2</v>
      </c>
      <c r="CY286" s="67"/>
      <c r="DA286" s="14">
        <v>2112</v>
      </c>
      <c r="DB286" s="107">
        <f t="shared" si="277"/>
        <v>6.5</v>
      </c>
      <c r="DC286" s="24">
        <f t="shared" si="313"/>
        <v>1.2695232703427966</v>
      </c>
      <c r="DD286" s="34">
        <f t="shared" si="314"/>
        <v>2.3479324814911839</v>
      </c>
      <c r="DE286" s="25">
        <f t="shared" si="315"/>
        <v>1.1891268946018212</v>
      </c>
      <c r="DF286" s="26">
        <f t="shared" si="316"/>
        <v>0.12216878176610081</v>
      </c>
      <c r="DG286" s="120">
        <f t="shared" si="304"/>
        <v>1.1588055868893627</v>
      </c>
      <c r="DK286" s="14">
        <v>2112</v>
      </c>
      <c r="DL286" s="107">
        <f t="shared" si="278"/>
        <v>7.6109833635916164</v>
      </c>
      <c r="DM286" s="24">
        <f t="shared" si="317"/>
        <v>3.2862752641203596</v>
      </c>
      <c r="DN286" s="34">
        <f t="shared" si="318"/>
        <v>4.7492003434136913</v>
      </c>
      <c r="DO286" s="25">
        <f t="shared" si="319"/>
        <v>3.2728556402409619</v>
      </c>
      <c r="DP286" s="26">
        <f t="shared" si="320"/>
        <v>9.1321208709151322E-2</v>
      </c>
      <c r="DQ286" s="110">
        <f t="shared" si="305"/>
        <v>1.4763447031727295</v>
      </c>
      <c r="DR286" s="67">
        <v>5.9999999999999103E-2</v>
      </c>
      <c r="DT286" s="14">
        <v>2112</v>
      </c>
      <c r="DU286" s="107">
        <v>4.5</v>
      </c>
      <c r="DV286" s="24">
        <f t="shared" si="321"/>
        <v>1.6688262703224486</v>
      </c>
      <c r="DW286" s="34">
        <f t="shared" si="322"/>
        <v>2.5962930533451276</v>
      </c>
      <c r="DX286" s="25">
        <f t="shared" si="323"/>
        <v>1.5712200820694275</v>
      </c>
      <c r="DY286" s="26">
        <f t="shared" si="324"/>
        <v>0.27732292266488212</v>
      </c>
      <c r="DZ286" s="110">
        <f t="shared" si="306"/>
        <v>1.0250729712757001</v>
      </c>
      <c r="EC286" s="14">
        <v>2112</v>
      </c>
      <c r="ED286" s="107">
        <v>4.5</v>
      </c>
      <c r="EE286" s="24">
        <f>EG285+((ED286-EG285)*EI$130)</f>
        <v>3.1218263298417894</v>
      </c>
      <c r="EF286" s="34">
        <f>EG286+(ED286-EG286)*EI$133</f>
        <v>3.5961618506143358</v>
      </c>
      <c r="EG286" s="25">
        <f>EE286-((EH286-EH285)*EI$132/EI$131)</f>
        <v>3.1094797701759012</v>
      </c>
      <c r="EH286" s="26">
        <f>EH285+(EE286-EH285)*EJ286*EI$129*EI$131/EI$132</f>
        <v>0.18253240064281276</v>
      </c>
      <c r="EI286" s="110">
        <f t="shared" si="307"/>
        <v>0.48668208043843464</v>
      </c>
      <c r="EJ286" s="67">
        <v>5.9999999999998901E-2</v>
      </c>
      <c r="EK286" s="14"/>
      <c r="EL286" s="23"/>
      <c r="EM286" s="24"/>
      <c r="EN286" s="34"/>
      <c r="EO286" s="25"/>
      <c r="EP286" s="26"/>
      <c r="EQ286" s="16"/>
      <c r="ES286" s="14"/>
      <c r="ET286" s="23"/>
    </row>
    <row r="287" spans="1:150" x14ac:dyDescent="0.35">
      <c r="A287" s="6">
        <v>2097</v>
      </c>
      <c r="B287" s="107">
        <v>4</v>
      </c>
      <c r="C287" s="24">
        <f t="shared" si="282"/>
        <v>1.330721630945213</v>
      </c>
      <c r="D287" s="34">
        <f t="shared" si="283"/>
        <v>2.2093974826888205</v>
      </c>
      <c r="E287" s="25">
        <f t="shared" si="284"/>
        <v>1.2452268964443396</v>
      </c>
      <c r="F287" s="26">
        <f t="shared" si="289"/>
        <v>0.11060733505593086</v>
      </c>
      <c r="G287" s="120">
        <f t="shared" si="285"/>
        <v>0.96417058624448093</v>
      </c>
      <c r="I287" s="6">
        <v>2097</v>
      </c>
      <c r="J287" s="107">
        <v>4</v>
      </c>
      <c r="K287" s="24">
        <f t="shared" si="272"/>
        <v>1.4628585951472624</v>
      </c>
      <c r="L287" s="34">
        <f t="shared" si="273"/>
        <v>2.3201369128008071</v>
      </c>
      <c r="M287" s="25">
        <f t="shared" si="274"/>
        <v>1.4155952504627805</v>
      </c>
      <c r="N287" s="26">
        <f t="shared" si="275"/>
        <v>0.11386741682085014</v>
      </c>
      <c r="O287" s="120">
        <f t="shared" si="276"/>
        <v>0.90454166233802669</v>
      </c>
      <c r="Q287" s="6">
        <v>2097</v>
      </c>
      <c r="R287" s="107">
        <v>4</v>
      </c>
      <c r="S287" s="24">
        <f t="shared" si="290"/>
        <v>1.32982251623765</v>
      </c>
      <c r="T287" s="34">
        <f t="shared" si="291"/>
        <v>2.1537507498041268</v>
      </c>
      <c r="U287" s="25">
        <f t="shared" si="292"/>
        <v>1.1596165381601948</v>
      </c>
      <c r="V287" s="26">
        <f t="shared" si="293"/>
        <v>0.11529003340952279</v>
      </c>
      <c r="W287" s="120">
        <f t="shared" si="286"/>
        <v>0.99413421164393201</v>
      </c>
      <c r="Y287" s="6">
        <v>2097</v>
      </c>
      <c r="Z287" s="107">
        <v>4</v>
      </c>
      <c r="AA287" s="24">
        <f t="shared" si="294"/>
        <v>1.3727290298642749</v>
      </c>
      <c r="AB287" s="34">
        <f t="shared" si="295"/>
        <v>2.1874215816983376</v>
      </c>
      <c r="AC287" s="25">
        <f t="shared" si="296"/>
        <v>1.2114178179974424</v>
      </c>
      <c r="AD287" s="26">
        <f t="shared" si="297"/>
        <v>0.22284393160857441</v>
      </c>
      <c r="AE287" s="120">
        <f t="shared" si="287"/>
        <v>0.97600376370089514</v>
      </c>
      <c r="AG287" s="6">
        <v>2097</v>
      </c>
      <c r="AH287" s="107">
        <v>4</v>
      </c>
      <c r="AI287" s="24">
        <f t="shared" si="298"/>
        <v>1.4414986211260252</v>
      </c>
      <c r="AJ287" s="34">
        <f t="shared" si="299"/>
        <v>2.3054644585987192</v>
      </c>
      <c r="AK287" s="25">
        <f t="shared" si="300"/>
        <v>1.3930222439980295</v>
      </c>
      <c r="AL287" s="26">
        <f t="shared" si="301"/>
        <v>5.7161830802126792E-2</v>
      </c>
      <c r="AM287" s="120">
        <f t="shared" si="288"/>
        <v>0.91244221460068964</v>
      </c>
      <c r="AP287" s="6">
        <v>2113</v>
      </c>
      <c r="AQ287" s="107">
        <v>4.5</v>
      </c>
      <c r="AR287" s="24">
        <f t="shared" si="308"/>
        <v>1.6026390262053072</v>
      </c>
      <c r="AS287" s="34">
        <f t="shared" si="309"/>
        <v>2.5502173386404676</v>
      </c>
      <c r="AT287" s="25">
        <f t="shared" si="310"/>
        <v>1.5003343671391807</v>
      </c>
      <c r="AU287" s="26">
        <f t="shared" si="311"/>
        <v>0.14262657290755007</v>
      </c>
      <c r="AV287" s="120">
        <f t="shared" si="302"/>
        <v>1.049882971501287</v>
      </c>
      <c r="AX287" s="6"/>
      <c r="AZ287" s="6">
        <v>2113</v>
      </c>
      <c r="BA287" s="107">
        <v>4.5</v>
      </c>
      <c r="BB287" s="107">
        <f t="shared" si="279"/>
        <v>5.7427336608108419</v>
      </c>
      <c r="BC287" s="24">
        <f t="shared" si="325"/>
        <v>3.9169375044992063</v>
      </c>
      <c r="BD287" s="34">
        <f t="shared" si="326"/>
        <v>4.5472902605538712</v>
      </c>
      <c r="BE287" s="25">
        <f t="shared" si="327"/>
        <v>3.9035899681078106</v>
      </c>
      <c r="BF287" s="26">
        <f t="shared" si="328"/>
        <v>0.10354912094251353</v>
      </c>
      <c r="BG287" s="16">
        <f t="shared" si="303"/>
        <v>0.64370029244606064</v>
      </c>
      <c r="BH287" s="67">
        <v>4.9999999999998997E-2</v>
      </c>
      <c r="BP287" s="107">
        <f t="shared" si="280"/>
        <v>7.7996490859379595</v>
      </c>
      <c r="BQ287" s="24">
        <f t="shared" si="335"/>
        <v>4.98447444073269</v>
      </c>
      <c r="BR287" s="34">
        <f t="shared" si="329"/>
        <v>5.9586990044064381</v>
      </c>
      <c r="BS287" s="25">
        <f t="shared" si="330"/>
        <v>4.9674181912740805</v>
      </c>
      <c r="BT287" s="26">
        <f t="shared" si="331"/>
        <v>0.11150750172255948</v>
      </c>
      <c r="BU287" s="67">
        <v>4.9999999999998997E-2</v>
      </c>
      <c r="CC287" s="107">
        <f t="shared" si="281"/>
        <v>9.6662397101968889</v>
      </c>
      <c r="CD287" s="24">
        <f t="shared" si="312"/>
        <v>5.7595729285503303</v>
      </c>
      <c r="CE287" s="34">
        <f t="shared" si="332"/>
        <v>7.1140610257525951</v>
      </c>
      <c r="CF287" s="25">
        <f t="shared" si="333"/>
        <v>5.739810964897976</v>
      </c>
      <c r="CG287" s="26">
        <f t="shared" si="334"/>
        <v>0.11358400457635534</v>
      </c>
      <c r="CH287" s="67">
        <v>4.9999999999998997E-2</v>
      </c>
      <c r="CY287" s="67"/>
      <c r="DA287" s="6">
        <v>2113</v>
      </c>
      <c r="DB287" s="107">
        <f t="shared" si="277"/>
        <v>6.5</v>
      </c>
      <c r="DC287" s="24">
        <f t="shared" si="313"/>
        <v>1.2705160249420482</v>
      </c>
      <c r="DD287" s="34">
        <f t="shared" si="314"/>
        <v>2.3485856166478261</v>
      </c>
      <c r="DE287" s="25">
        <f t="shared" si="315"/>
        <v>1.1901317179197319</v>
      </c>
      <c r="DF287" s="26">
        <f t="shared" si="316"/>
        <v>0.12333377172294598</v>
      </c>
      <c r="DG287" s="120">
        <f t="shared" si="304"/>
        <v>1.1584538987280941</v>
      </c>
      <c r="DK287" s="6">
        <v>2113</v>
      </c>
      <c r="DL287" s="107">
        <f t="shared" si="278"/>
        <v>7.6228041515229936</v>
      </c>
      <c r="DM287" s="24">
        <f t="shared" si="317"/>
        <v>3.3395186011763589</v>
      </c>
      <c r="DN287" s="34">
        <f t="shared" si="318"/>
        <v>4.7962788947298183</v>
      </c>
      <c r="DO287" s="25">
        <f t="shared" si="319"/>
        <v>3.3281499103027237</v>
      </c>
      <c r="DP287" s="26">
        <f t="shared" si="320"/>
        <v>9.148597234500111E-2</v>
      </c>
      <c r="DQ287" s="110">
        <f t="shared" si="305"/>
        <v>1.4681289844270946</v>
      </c>
      <c r="DR287" s="67">
        <v>4.9999999999998997E-2</v>
      </c>
      <c r="DT287" s="6">
        <v>2113</v>
      </c>
      <c r="DU287" s="107">
        <v>4.5</v>
      </c>
      <c r="DV287" s="24">
        <f t="shared" si="321"/>
        <v>1.6707693114798876</v>
      </c>
      <c r="DW287" s="34">
        <f t="shared" si="322"/>
        <v>2.5975982417708443</v>
      </c>
      <c r="DX287" s="25">
        <f t="shared" si="323"/>
        <v>1.5732280642628376</v>
      </c>
      <c r="DY287" s="26">
        <f t="shared" si="324"/>
        <v>0.2801917828771483</v>
      </c>
      <c r="DZ287" s="110">
        <f t="shared" si="306"/>
        <v>1.0243701775080067</v>
      </c>
      <c r="EC287" s="6">
        <v>2113</v>
      </c>
      <c r="ED287" s="107">
        <v>4.5</v>
      </c>
      <c r="EE287" s="24">
        <f>EG286+((ED287-EG286)*EI$130)</f>
        <v>3.1567435527876224</v>
      </c>
      <c r="EF287" s="34">
        <f>EG287+(ED287-EG287)*EI$133</f>
        <v>3.6201169789408252</v>
      </c>
      <c r="EG287" s="25">
        <f>EE287-((EH287-EH286)*EI$132/EI$131)</f>
        <v>3.146333813755116</v>
      </c>
      <c r="EH287" s="26">
        <f>EH286+(EE287-EH286)*EJ287*EI$129*EI$131/EI$132</f>
        <v>0.18283856943788648</v>
      </c>
      <c r="EI287" s="110">
        <f t="shared" si="307"/>
        <v>0.47378316518570918</v>
      </c>
      <c r="EJ287" s="67">
        <v>4.9999999999998997E-2</v>
      </c>
      <c r="EK287" s="6"/>
      <c r="EL287" s="23"/>
      <c r="EM287" s="24"/>
      <c r="EN287" s="34"/>
      <c r="EO287" s="25"/>
      <c r="EP287" s="26"/>
      <c r="EQ287" s="16"/>
      <c r="ES287" s="6"/>
      <c r="ET287" s="23"/>
    </row>
    <row r="288" spans="1:150" x14ac:dyDescent="0.35">
      <c r="A288" s="14">
        <v>2098</v>
      </c>
      <c r="B288" s="107">
        <v>4</v>
      </c>
      <c r="C288" s="24">
        <f t="shared" si="282"/>
        <v>1.3316579025683983</v>
      </c>
      <c r="D288" s="34">
        <f t="shared" si="283"/>
        <v>2.2100198358476413</v>
      </c>
      <c r="E288" s="25">
        <f t="shared" si="284"/>
        <v>1.2461843628425253</v>
      </c>
      <c r="F288" s="26">
        <f t="shared" si="289"/>
        <v>0.11184608200847974</v>
      </c>
      <c r="G288" s="120">
        <f t="shared" si="285"/>
        <v>0.96383547300511596</v>
      </c>
      <c r="I288" s="14">
        <v>2098</v>
      </c>
      <c r="J288" s="107">
        <v>4</v>
      </c>
      <c r="K288" s="24">
        <f t="shared" si="272"/>
        <v>1.4647687196322252</v>
      </c>
      <c r="L288" s="34">
        <f t="shared" si="273"/>
        <v>2.3213666631219874</v>
      </c>
      <c r="M288" s="25">
        <f t="shared" si="274"/>
        <v>1.4174871740338268</v>
      </c>
      <c r="N288" s="26">
        <f t="shared" si="275"/>
        <v>0.11525805051492068</v>
      </c>
      <c r="O288" s="120">
        <f t="shared" si="276"/>
        <v>0.90387948908816051</v>
      </c>
      <c r="Q288" s="14">
        <v>2098</v>
      </c>
      <c r="R288" s="107">
        <v>4</v>
      </c>
      <c r="S288" s="24">
        <f t="shared" si="290"/>
        <v>1.3306644302321879</v>
      </c>
      <c r="T288" s="34">
        <f t="shared" si="291"/>
        <v>2.15433280954006</v>
      </c>
      <c r="U288" s="25">
        <f t="shared" si="292"/>
        <v>1.1605120146770156</v>
      </c>
      <c r="V288" s="26">
        <f t="shared" si="293"/>
        <v>0.11651415150704202</v>
      </c>
      <c r="W288" s="120">
        <f t="shared" si="286"/>
        <v>0.99382079486304442</v>
      </c>
      <c r="Y288" s="14">
        <v>2098</v>
      </c>
      <c r="Z288" s="107">
        <v>4</v>
      </c>
      <c r="AA288" s="24">
        <f t="shared" si="294"/>
        <v>1.3743546748918518</v>
      </c>
      <c r="AB288" s="34">
        <f t="shared" si="295"/>
        <v>2.1885430610409249</v>
      </c>
      <c r="AC288" s="25">
        <f t="shared" si="296"/>
        <v>1.2131431708321925</v>
      </c>
      <c r="AD288" s="26">
        <f t="shared" si="297"/>
        <v>0.22518033021813469</v>
      </c>
      <c r="AE288" s="120">
        <f t="shared" si="287"/>
        <v>0.97539989020873241</v>
      </c>
      <c r="AG288" s="14">
        <v>2098</v>
      </c>
      <c r="AH288" s="107">
        <v>4</v>
      </c>
      <c r="AI288" s="24">
        <f t="shared" si="298"/>
        <v>1.4429823657140513</v>
      </c>
      <c r="AJ288" s="34">
        <f t="shared" si="299"/>
        <v>2.3064111205448867</v>
      </c>
      <c r="AK288" s="25">
        <f t="shared" si="300"/>
        <v>1.3944786469921338</v>
      </c>
      <c r="AL288" s="26">
        <f t="shared" si="301"/>
        <v>5.7864783247371973E-2</v>
      </c>
      <c r="AM288" s="120">
        <f t="shared" si="288"/>
        <v>0.91193247355275298</v>
      </c>
      <c r="AP288" s="14">
        <v>2114</v>
      </c>
      <c r="AQ288" s="107">
        <v>4.5</v>
      </c>
      <c r="AR288" s="24">
        <f t="shared" si="308"/>
        <v>1.6036428515349073</v>
      </c>
      <c r="AS288" s="34">
        <f t="shared" si="309"/>
        <v>2.5508916128201444</v>
      </c>
      <c r="AT288" s="25">
        <f t="shared" si="310"/>
        <v>1.5013717120309915</v>
      </c>
      <c r="AU288" s="26">
        <f t="shared" si="311"/>
        <v>0.14410876333514305</v>
      </c>
      <c r="AV288" s="120">
        <f t="shared" si="302"/>
        <v>1.0495199007891529</v>
      </c>
      <c r="AX288" s="14"/>
      <c r="AZ288" s="14">
        <v>2114</v>
      </c>
      <c r="BA288" s="107">
        <v>4.5</v>
      </c>
      <c r="BB288" s="107">
        <f t="shared" si="279"/>
        <v>5.7528994607168391</v>
      </c>
      <c r="BC288" s="24">
        <f t="shared" si="325"/>
        <v>3.9672801870332655</v>
      </c>
      <c r="BD288" s="34">
        <f t="shared" si="326"/>
        <v>4.5852149422822315</v>
      </c>
      <c r="BE288" s="25">
        <f t="shared" si="327"/>
        <v>3.9564617400482116</v>
      </c>
      <c r="BF288" s="26">
        <f t="shared" si="328"/>
        <v>0.10370591002925345</v>
      </c>
      <c r="BG288" s="16">
        <f t="shared" si="303"/>
        <v>0.62875320223401987</v>
      </c>
      <c r="BH288" s="67">
        <v>3.9999999999999002E-2</v>
      </c>
      <c r="BP288" s="107">
        <f t="shared" si="280"/>
        <v>7.8521347055450539</v>
      </c>
      <c r="BQ288" s="24">
        <f t="shared" si="335"/>
        <v>5.066767828025573</v>
      </c>
      <c r="BR288" s="34">
        <f t="shared" si="329"/>
        <v>6.0326276613635201</v>
      </c>
      <c r="BS288" s="25">
        <f t="shared" si="330"/>
        <v>5.052893099111925</v>
      </c>
      <c r="BT288" s="26">
        <f t="shared" si="331"/>
        <v>0.11170858475029351</v>
      </c>
      <c r="BU288" s="67">
        <v>3.9999999999999002E-2</v>
      </c>
      <c r="CC288" s="107">
        <f t="shared" si="281"/>
        <v>9.7918015131428753</v>
      </c>
      <c r="CD288" s="24">
        <f t="shared" si="312"/>
        <v>5.8793615193795308</v>
      </c>
      <c r="CE288" s="34">
        <f t="shared" si="332"/>
        <v>7.2382218021197593</v>
      </c>
      <c r="CF288" s="25">
        <f t="shared" si="333"/>
        <v>5.863217342338082</v>
      </c>
      <c r="CG288" s="26">
        <f t="shared" si="334"/>
        <v>0.11381797815666619</v>
      </c>
      <c r="CH288" s="67">
        <v>3.9999999999999002E-2</v>
      </c>
      <c r="CY288" s="67"/>
      <c r="DA288" s="14">
        <v>2114</v>
      </c>
      <c r="DB288" s="107">
        <f t="shared" si="277"/>
        <v>6.5</v>
      </c>
      <c r="DC288" s="24">
        <f t="shared" si="313"/>
        <v>1.2715054493426121</v>
      </c>
      <c r="DD288" s="34">
        <f t="shared" si="314"/>
        <v>2.3492367307410031</v>
      </c>
      <c r="DE288" s="25">
        <f t="shared" si="315"/>
        <v>1.1911334319092357</v>
      </c>
      <c r="DF288" s="26">
        <f t="shared" si="316"/>
        <v>0.1244985835698065</v>
      </c>
      <c r="DG288" s="120">
        <f t="shared" si="304"/>
        <v>1.1581032988317674</v>
      </c>
      <c r="DK288" s="14">
        <v>2114</v>
      </c>
      <c r="DL288" s="107">
        <f t="shared" si="278"/>
        <v>7.6348054260566132</v>
      </c>
      <c r="DM288" s="24">
        <f t="shared" si="317"/>
        <v>3.3941494060816519</v>
      </c>
      <c r="DN288" s="34">
        <f t="shared" si="318"/>
        <v>4.8443681656234885</v>
      </c>
      <c r="DO288" s="25">
        <f t="shared" si="319"/>
        <v>3.3849019484671894</v>
      </c>
      <c r="DP288" s="26">
        <f t="shared" si="320"/>
        <v>9.1619993469848393E-2</v>
      </c>
      <c r="DQ288" s="110">
        <f t="shared" si="305"/>
        <v>1.4594662171562991</v>
      </c>
      <c r="DR288" s="67">
        <v>3.9999999999999002E-2</v>
      </c>
      <c r="DT288" s="14">
        <v>2114</v>
      </c>
      <c r="DU288" s="107">
        <v>4.5</v>
      </c>
      <c r="DV288" s="24">
        <f t="shared" si="321"/>
        <v>1.6727090423585438</v>
      </c>
      <c r="DW288" s="34">
        <f t="shared" si="322"/>
        <v>2.5989013422266503</v>
      </c>
      <c r="DX288" s="25">
        <f t="shared" si="323"/>
        <v>1.5752328341948463</v>
      </c>
      <c r="DY288" s="26">
        <f t="shared" si="324"/>
        <v>0.28305873017608058</v>
      </c>
      <c r="DZ288" s="110">
        <f t="shared" si="306"/>
        <v>1.023668508031804</v>
      </c>
      <c r="EC288" s="14">
        <v>2114</v>
      </c>
      <c r="ED288" s="107">
        <v>4.5</v>
      </c>
      <c r="EE288" s="24">
        <f>EG287+((ED288-EG287)*EI$130)</f>
        <v>3.1923449274255797</v>
      </c>
      <c r="EF288" s="34">
        <f>EG288+(ED288-EG288)*EI$133</f>
        <v>3.6445469012550897</v>
      </c>
      <c r="EG288" s="25">
        <f>EE288-((EH288-EH287)*EI$132/EI$131)</f>
        <v>3.1839183096232149</v>
      </c>
      <c r="EH288" s="26">
        <f>EH287+(EE288-EH287)*EJ288*EI$129*EI$131/EI$132</f>
        <v>0.18308641113795604</v>
      </c>
      <c r="EI288" s="110">
        <f t="shared" si="307"/>
        <v>0.46062859163187486</v>
      </c>
      <c r="EJ288" s="67">
        <v>3.9999999999999002E-2</v>
      </c>
      <c r="EK288" s="14"/>
      <c r="EL288" s="23"/>
      <c r="EM288" s="24"/>
      <c r="EN288" s="34"/>
      <c r="EO288" s="25"/>
      <c r="EP288" s="26"/>
      <c r="EQ288" s="16"/>
      <c r="ES288" s="14"/>
      <c r="ET288" s="23"/>
    </row>
    <row r="289" spans="1:150" x14ac:dyDescent="0.35">
      <c r="A289" s="6">
        <v>2099</v>
      </c>
      <c r="B289" s="107">
        <v>4</v>
      </c>
      <c r="C289" s="24">
        <f t="shared" si="282"/>
        <v>1.3325853284583411</v>
      </c>
      <c r="D289" s="34">
        <f t="shared" si="283"/>
        <v>2.210636827784453</v>
      </c>
      <c r="E289" s="25">
        <f t="shared" si="284"/>
        <v>1.2471335812068511</v>
      </c>
      <c r="F289" s="26">
        <f t="shared" si="289"/>
        <v>0.11308451312806655</v>
      </c>
      <c r="G289" s="120">
        <f t="shared" si="285"/>
        <v>0.96350324657760189</v>
      </c>
      <c r="I289" s="6">
        <v>2099</v>
      </c>
      <c r="J289" s="107">
        <v>4</v>
      </c>
      <c r="K289" s="24">
        <f t="shared" ref="K289:K352" si="336">M288+((J289-M288)*O$130)</f>
        <v>1.4666246455734853</v>
      </c>
      <c r="L289" s="34">
        <f t="shared" ref="L289:L352" si="337">M289+(J289-M289)*O$133</f>
        <v>2.322562429585183</v>
      </c>
      <c r="M289" s="25">
        <f t="shared" ref="M289:M352" si="338">K289-((N289-N288)*O$132/O$131)</f>
        <v>1.4193268147464353</v>
      </c>
      <c r="N289" s="26">
        <f t="shared" ref="N289:N352" si="339">N288+(K289-N288)*O$129*O$131/O$132</f>
        <v>0.1166491631863045</v>
      </c>
      <c r="O289" s="120">
        <f t="shared" ref="O289:O352" si="340">L289-M289</f>
        <v>0.9032356148387477</v>
      </c>
      <c r="Q289" s="6">
        <v>2099</v>
      </c>
      <c r="R289" s="107">
        <v>4</v>
      </c>
      <c r="S289" s="24">
        <f t="shared" si="290"/>
        <v>1.3315059811531658</v>
      </c>
      <c r="T289" s="34">
        <f t="shared" si="291"/>
        <v>2.1549146312517609</v>
      </c>
      <c r="U289" s="25">
        <f t="shared" si="292"/>
        <v>1.1614071250027087</v>
      </c>
      <c r="V289" s="26">
        <f t="shared" si="293"/>
        <v>0.11773788428510286</v>
      </c>
      <c r="W289" s="120">
        <f t="shared" si="286"/>
        <v>0.99350750624905215</v>
      </c>
      <c r="Y289" s="6">
        <v>2099</v>
      </c>
      <c r="Z289" s="107">
        <v>4</v>
      </c>
      <c r="AA289" s="24">
        <f t="shared" si="294"/>
        <v>1.3759792153604675</v>
      </c>
      <c r="AB289" s="34">
        <f t="shared" si="295"/>
        <v>2.1896637914363515</v>
      </c>
      <c r="AC289" s="25">
        <f t="shared" si="296"/>
        <v>1.2148673714405405</v>
      </c>
      <c r="AD289" s="26">
        <f t="shared" si="297"/>
        <v>0.22751528447784378</v>
      </c>
      <c r="AE289" s="120">
        <f t="shared" si="287"/>
        <v>0.97479641999581101</v>
      </c>
      <c r="AG289" s="6">
        <v>2099</v>
      </c>
      <c r="AH289" s="107">
        <v>4</v>
      </c>
      <c r="AI289" s="24">
        <f t="shared" si="298"/>
        <v>1.4444108582011765</v>
      </c>
      <c r="AJ289" s="34">
        <f t="shared" si="299"/>
        <v>2.307323134625566</v>
      </c>
      <c r="AK289" s="25">
        <f t="shared" si="300"/>
        <v>1.3958817455777937</v>
      </c>
      <c r="AL289" s="26">
        <f t="shared" si="301"/>
        <v>5.8568103720174625E-2</v>
      </c>
      <c r="AM289" s="120">
        <f t="shared" si="288"/>
        <v>0.91144138904777239</v>
      </c>
      <c r="AP289" s="6">
        <v>2115</v>
      </c>
      <c r="AQ289" s="107">
        <v>4.5</v>
      </c>
      <c r="AR289" s="24">
        <f t="shared" si="308"/>
        <v>1.6046444702686442</v>
      </c>
      <c r="AS289" s="34">
        <f t="shared" si="309"/>
        <v>2.5515645310091446</v>
      </c>
      <c r="AT289" s="25">
        <f t="shared" si="310"/>
        <v>1.5024069707832997</v>
      </c>
      <c r="AU289" s="26">
        <f t="shared" si="311"/>
        <v>0.145590466226235</v>
      </c>
      <c r="AV289" s="120">
        <f t="shared" si="302"/>
        <v>1.0491575602258449</v>
      </c>
      <c r="AX289" s="6"/>
      <c r="AZ289" s="6">
        <v>2115</v>
      </c>
      <c r="BA289" s="107">
        <v>4.5</v>
      </c>
      <c r="BB289" s="107">
        <f t="shared" si="279"/>
        <v>5.763196036613218</v>
      </c>
      <c r="BC289" s="24">
        <f t="shared" si="325"/>
        <v>4.0186856692219104</v>
      </c>
      <c r="BD289" s="34">
        <f t="shared" si="326"/>
        <v>4.6239203504375705</v>
      </c>
      <c r="BE289" s="25">
        <f t="shared" si="327"/>
        <v>4.0104642117276059</v>
      </c>
      <c r="BF289" s="26">
        <f t="shared" si="328"/>
        <v>0.10382506158714191</v>
      </c>
      <c r="BG289" s="16">
        <f t="shared" si="303"/>
        <v>0.61345613870996463</v>
      </c>
      <c r="BH289" s="67">
        <v>2.9999999999999E-2</v>
      </c>
      <c r="BP289" s="107">
        <f t="shared" si="280"/>
        <v>7.9057416488935335</v>
      </c>
      <c r="BQ289" s="24">
        <f t="shared" si="335"/>
        <v>5.1511452031664033</v>
      </c>
      <c r="BR289" s="34">
        <f t="shared" si="329"/>
        <v>6.1083751281867613</v>
      </c>
      <c r="BS289" s="25">
        <f t="shared" si="330"/>
        <v>5.1405623862677299</v>
      </c>
      <c r="BT289" s="26">
        <f t="shared" si="331"/>
        <v>0.1118619589082453</v>
      </c>
      <c r="BU289" s="67">
        <v>2.9999999999999E-2</v>
      </c>
      <c r="CC289" s="107">
        <f t="shared" si="281"/>
        <v>9.9213782094549856</v>
      </c>
      <c r="CD289" s="24">
        <f t="shared" si="312"/>
        <v>6.0029804026015885</v>
      </c>
      <c r="CE289" s="34">
        <f t="shared" si="332"/>
        <v>7.3663809282909103</v>
      </c>
      <c r="CF289" s="25">
        <f t="shared" si="333"/>
        <v>5.9906131615102547</v>
      </c>
      <c r="CG289" s="26">
        <f t="shared" si="334"/>
        <v>0.11399721353480147</v>
      </c>
      <c r="CH289" s="67">
        <v>2.9999999999999E-2</v>
      </c>
      <c r="CY289" s="67"/>
      <c r="DA289" s="6">
        <v>2115</v>
      </c>
      <c r="DB289" s="107">
        <f t="shared" si="277"/>
        <v>6.5</v>
      </c>
      <c r="DC289" s="24">
        <f t="shared" si="313"/>
        <v>1.2724918120652267</v>
      </c>
      <c r="DD289" s="34">
        <f t="shared" si="314"/>
        <v>2.3498859859458552</v>
      </c>
      <c r="DE289" s="25">
        <f t="shared" si="315"/>
        <v>1.1921322860705466</v>
      </c>
      <c r="DF289" s="26">
        <f t="shared" si="316"/>
        <v>0.12566321438132361</v>
      </c>
      <c r="DG289" s="120">
        <f t="shared" si="304"/>
        <v>1.1577536998753086</v>
      </c>
      <c r="DK289" s="6">
        <v>2115</v>
      </c>
      <c r="DL289" s="107">
        <f t="shared" si="278"/>
        <v>7.6469925255676774</v>
      </c>
      <c r="DM289" s="24">
        <f t="shared" si="317"/>
        <v>3.4502184865612544</v>
      </c>
      <c r="DN289" s="34">
        <f t="shared" si="318"/>
        <v>4.8935049132704336</v>
      </c>
      <c r="DO289" s="25">
        <f t="shared" si="319"/>
        <v>3.443165429725763</v>
      </c>
      <c r="DP289" s="26">
        <f t="shared" si="320"/>
        <v>9.1722211684855517E-2</v>
      </c>
      <c r="DQ289" s="110">
        <f t="shared" si="305"/>
        <v>1.4503394835446706</v>
      </c>
      <c r="DR289" s="67">
        <v>2.9999999999999E-2</v>
      </c>
      <c r="DT289" s="6">
        <v>2115</v>
      </c>
      <c r="DU289" s="107">
        <v>4.5</v>
      </c>
      <c r="DV289" s="24">
        <f t="shared" si="321"/>
        <v>1.6746456701605634</v>
      </c>
      <c r="DW289" s="34">
        <f t="shared" si="322"/>
        <v>2.6002024798350725</v>
      </c>
      <c r="DX289" s="25">
        <f t="shared" si="323"/>
        <v>1.57723458436165</v>
      </c>
      <c r="DY289" s="26">
        <f t="shared" si="324"/>
        <v>0.28592376211134274</v>
      </c>
      <c r="DZ289" s="110">
        <f t="shared" si="306"/>
        <v>1.0229678954734225</v>
      </c>
      <c r="EC289" s="6">
        <v>2115</v>
      </c>
      <c r="ED289" s="107">
        <v>4.5</v>
      </c>
      <c r="EE289" s="24">
        <f>EG288+((ED289-EG288)*EI$130)</f>
        <v>3.228651926279122</v>
      </c>
      <c r="EF289" s="34">
        <f>EG289+(ED289-EG289)*EI$133</f>
        <v>3.6694665551532615</v>
      </c>
      <c r="EG289" s="25">
        <f>EE289-((EH289-EH288)*EI$132/EI$131)</f>
        <v>3.2222562386973257</v>
      </c>
      <c r="EH289" s="26">
        <f>EH288+(EE289-EH288)*EJ289*EI$129*EI$131/EI$132</f>
        <v>0.18327451959624416</v>
      </c>
      <c r="EI289" s="110">
        <f t="shared" si="307"/>
        <v>0.44721031645593579</v>
      </c>
      <c r="EJ289" s="67">
        <v>2.9999999999999E-2</v>
      </c>
      <c r="EK289" s="6"/>
      <c r="EL289" s="23"/>
      <c r="EM289" s="24"/>
      <c r="EN289" s="34"/>
      <c r="EO289" s="25"/>
      <c r="EP289" s="26"/>
      <c r="EQ289" s="16"/>
      <c r="ES289" s="6"/>
      <c r="ET289" s="23"/>
    </row>
    <row r="290" spans="1:150" x14ac:dyDescent="0.35">
      <c r="A290" s="6">
        <v>2100</v>
      </c>
      <c r="B290" s="107">
        <v>4</v>
      </c>
      <c r="C290" s="24">
        <f t="shared" si="282"/>
        <v>1.3335047650964862</v>
      </c>
      <c r="D290" s="34">
        <f t="shared" si="283"/>
        <v>2.2112489758481528</v>
      </c>
      <c r="E290" s="25">
        <f t="shared" si="284"/>
        <v>1.248075347458697</v>
      </c>
      <c r="F290" s="26">
        <f t="shared" si="289"/>
        <v>0.1143226206300635</v>
      </c>
      <c r="G290" s="120">
        <f t="shared" si="285"/>
        <v>0.96317362838945586</v>
      </c>
      <c r="I290" s="14">
        <v>2100</v>
      </c>
      <c r="J290" s="107">
        <v>4</v>
      </c>
      <c r="K290" s="24">
        <f t="shared" si="336"/>
        <v>1.4684292834422548</v>
      </c>
      <c r="L290" s="34">
        <f t="shared" si="337"/>
        <v>2.3237260365016423</v>
      </c>
      <c r="M290" s="25">
        <f t="shared" si="338"/>
        <v>1.4211169792332965</v>
      </c>
      <c r="N290" s="26">
        <f t="shared" si="339"/>
        <v>0.11804070154539151</v>
      </c>
      <c r="O290" s="120">
        <f t="shared" si="340"/>
        <v>0.90260905726834584</v>
      </c>
      <c r="Q290" s="14">
        <v>2100</v>
      </c>
      <c r="R290" s="107">
        <v>4</v>
      </c>
      <c r="S290" s="24">
        <f t="shared" si="290"/>
        <v>1.3323471879350457</v>
      </c>
      <c r="T290" s="34">
        <f t="shared" si="291"/>
        <v>2.1554962255256354</v>
      </c>
      <c r="U290" s="25">
        <f t="shared" si="292"/>
        <v>1.1623018854240543</v>
      </c>
      <c r="V290" s="26">
        <f t="shared" si="293"/>
        <v>0.11896123178518193</v>
      </c>
      <c r="W290" s="120">
        <f t="shared" si="286"/>
        <v>0.99319434010158103</v>
      </c>
      <c r="Y290" s="14">
        <v>2100</v>
      </c>
      <c r="Z290" s="107">
        <v>4</v>
      </c>
      <c r="AA290" s="24">
        <f t="shared" si="294"/>
        <v>1.3776026709272697</v>
      </c>
      <c r="AB290" s="34">
        <f t="shared" si="295"/>
        <v>2.1907837839358271</v>
      </c>
      <c r="AC290" s="25">
        <f t="shared" si="296"/>
        <v>1.2165904368243496</v>
      </c>
      <c r="AD290" s="26">
        <f t="shared" si="297"/>
        <v>0.22984879511701653</v>
      </c>
      <c r="AE290" s="120">
        <f t="shared" si="287"/>
        <v>0.97419334711147743</v>
      </c>
      <c r="AG290" s="14">
        <v>2100</v>
      </c>
      <c r="AH290" s="107">
        <v>4</v>
      </c>
      <c r="AI290" s="24">
        <f t="shared" si="298"/>
        <v>1.4457870678055409</v>
      </c>
      <c r="AJ290" s="34">
        <f t="shared" si="299"/>
        <v>2.3082023626406594</v>
      </c>
      <c r="AK290" s="25">
        <f t="shared" si="300"/>
        <v>1.3972344040625531</v>
      </c>
      <c r="AL290" s="26">
        <f t="shared" si="301"/>
        <v>5.9271765513551261E-2</v>
      </c>
      <c r="AM290" s="120">
        <f t="shared" si="288"/>
        <v>0.91096795857810631</v>
      </c>
      <c r="AP290" s="14">
        <v>2116</v>
      </c>
      <c r="AQ290" s="107">
        <v>4.5</v>
      </c>
      <c r="AR290" s="24">
        <f t="shared" si="308"/>
        <v>1.6056440747095229</v>
      </c>
      <c r="AS290" s="34">
        <f t="shared" si="309"/>
        <v>2.5522362093752005</v>
      </c>
      <c r="AT290" s="25">
        <f t="shared" si="310"/>
        <v>1.5034403221156931</v>
      </c>
      <c r="AU290" s="26">
        <f t="shared" si="311"/>
        <v>0.14707168003194268</v>
      </c>
      <c r="AV290" s="120">
        <f t="shared" si="302"/>
        <v>1.0487958872595073</v>
      </c>
      <c r="AX290" s="14"/>
      <c r="AZ290" s="14">
        <v>2116</v>
      </c>
      <c r="BA290" s="107">
        <v>4.5</v>
      </c>
      <c r="BB290" s="107">
        <f t="shared" si="279"/>
        <v>5.7736268833682196</v>
      </c>
      <c r="BC290" s="24">
        <f t="shared" si="325"/>
        <v>4.0711875341389083</v>
      </c>
      <c r="BD290" s="34">
        <f t="shared" si="326"/>
        <v>4.6634310065191453</v>
      </c>
      <c r="BE290" s="25">
        <f t="shared" si="327"/>
        <v>4.0656332266773365</v>
      </c>
      <c r="BF290" s="26">
        <f t="shared" si="328"/>
        <v>0.10390555879672991</v>
      </c>
      <c r="BG290" s="16">
        <f t="shared" si="303"/>
        <v>0.59779777984180882</v>
      </c>
      <c r="BH290" s="67">
        <v>1.9999999999999001E-2</v>
      </c>
      <c r="BP290" s="107">
        <f t="shared" si="280"/>
        <v>7.9605065834936131</v>
      </c>
      <c r="BQ290" s="24">
        <f t="shared" si="335"/>
        <v>5.2376812644201891</v>
      </c>
      <c r="BR290" s="34">
        <f t="shared" si="329"/>
        <v>6.1860056305278714</v>
      </c>
      <c r="BS290" s="25">
        <f t="shared" si="330"/>
        <v>5.2305051173924726</v>
      </c>
      <c r="BT290" s="26">
        <f t="shared" si="331"/>
        <v>0.11196596103908177</v>
      </c>
      <c r="BU290" s="67">
        <v>1.9999999999999001E-2</v>
      </c>
      <c r="CC290" s="107">
        <f t="shared" si="281"/>
        <v>10.055143819585769</v>
      </c>
      <c r="CD290" s="24">
        <f t="shared" si="312"/>
        <v>6.1305955973743753</v>
      </c>
      <c r="CE290" s="34">
        <f t="shared" si="332"/>
        <v>7.498712370619069</v>
      </c>
      <c r="CF290" s="25">
        <f t="shared" si="333"/>
        <v>6.1221723596370001</v>
      </c>
      <c r="CG290" s="26">
        <f t="shared" si="334"/>
        <v>0.11411928944403879</v>
      </c>
      <c r="CH290" s="67">
        <v>1.9999999999999001E-2</v>
      </c>
      <c r="CY290" s="67"/>
      <c r="DA290" s="14">
        <v>2116</v>
      </c>
      <c r="DB290" s="107">
        <f t="shared" ref="DB290:DB353" si="341">DB$224</f>
        <v>6.5</v>
      </c>
      <c r="DC290" s="24">
        <f t="shared" si="313"/>
        <v>1.2734753587865155</v>
      </c>
      <c r="DD290" s="34">
        <f t="shared" si="314"/>
        <v>2.3505335306407984</v>
      </c>
      <c r="DE290" s="25">
        <f t="shared" si="315"/>
        <v>1.1931285086781513</v>
      </c>
      <c r="DF290" s="26">
        <f t="shared" si="316"/>
        <v>0.12682766148434338</v>
      </c>
      <c r="DG290" s="120">
        <f t="shared" si="304"/>
        <v>1.1574050219626471</v>
      </c>
      <c r="DK290" s="14">
        <v>2116</v>
      </c>
      <c r="DL290" s="107">
        <f t="shared" ref="DL290:DL353" si="342">4.5+DL$144+($DO289-$DO$192)^$DQ$135*$DQ$134*$DQ$136</f>
        <v>7.6593709326720338</v>
      </c>
      <c r="DM290" s="24">
        <f t="shared" si="317"/>
        <v>3.5077787790584147</v>
      </c>
      <c r="DN290" s="34">
        <f t="shared" si="318"/>
        <v>4.943727421346872</v>
      </c>
      <c r="DO290" s="25">
        <f t="shared" si="319"/>
        <v>3.5029962998640918</v>
      </c>
      <c r="DP290" s="26">
        <f t="shared" si="320"/>
        <v>9.1791522977526865E-2</v>
      </c>
      <c r="DQ290" s="110">
        <f t="shared" si="305"/>
        <v>1.4407311214827803</v>
      </c>
      <c r="DR290" s="67">
        <v>1.9999999999999001E-2</v>
      </c>
      <c r="DT290" s="14">
        <v>2116</v>
      </c>
      <c r="DU290" s="107">
        <v>4.5</v>
      </c>
      <c r="DV290" s="24">
        <f t="shared" si="321"/>
        <v>1.6765793808391976</v>
      </c>
      <c r="DW290" s="34">
        <f t="shared" si="322"/>
        <v>2.6015017668933615</v>
      </c>
      <c r="DX290" s="25">
        <f t="shared" si="323"/>
        <v>1.5792334875282485</v>
      </c>
      <c r="DY290" s="26">
        <f t="shared" si="324"/>
        <v>0.2887868766204883</v>
      </c>
      <c r="DZ290" s="110">
        <f t="shared" si="306"/>
        <v>1.022268279365113</v>
      </c>
      <c r="EC290" s="14">
        <v>2116</v>
      </c>
      <c r="ED290" s="107">
        <v>4.5</v>
      </c>
      <c r="EE290" s="24">
        <f>EG289+((ED290-EG289)*EI$130)</f>
        <v>3.2656867491440038</v>
      </c>
      <c r="EF290" s="34">
        <f>EG290+(ED290-EG290)*EI$133</f>
        <v>3.6948913918147142</v>
      </c>
      <c r="EG290" s="25">
        <f>EE290-((EH290-EH289)*EI$132/EI$131)</f>
        <v>3.2613713720226372</v>
      </c>
      <c r="EH290" s="26">
        <f>EH289+(EE290-EH289)*EJ290*EI$129*EI$131/EI$132</f>
        <v>0.18340144245275494</v>
      </c>
      <c r="EI290" s="110">
        <f t="shared" si="307"/>
        <v>0.43352001979207699</v>
      </c>
      <c r="EJ290" s="67">
        <v>1.9999999999999001E-2</v>
      </c>
      <c r="EK290" s="14"/>
      <c r="EL290" s="23"/>
      <c r="EM290" s="24"/>
      <c r="EN290" s="34"/>
      <c r="EO290" s="25"/>
      <c r="EP290" s="26"/>
      <c r="EQ290" s="16"/>
      <c r="ES290" s="14"/>
      <c r="ET290" s="23"/>
    </row>
    <row r="291" spans="1:150" x14ac:dyDescent="0.35">
      <c r="A291" s="14">
        <v>2101</v>
      </c>
      <c r="B291" s="107">
        <v>4</v>
      </c>
      <c r="C291" s="24">
        <f t="shared" si="282"/>
        <v>1.3344169834321804</v>
      </c>
      <c r="D291" s="34">
        <f t="shared" si="283"/>
        <v>2.2118567457234208</v>
      </c>
      <c r="E291" s="25">
        <f t="shared" si="284"/>
        <v>1.2490103780360327</v>
      </c>
      <c r="F291" s="26">
        <f t="shared" si="289"/>
        <v>0.11556039751986275</v>
      </c>
      <c r="G291" s="120">
        <f t="shared" si="285"/>
        <v>0.96284636768738818</v>
      </c>
      <c r="I291" s="6">
        <v>2101</v>
      </c>
      <c r="J291" s="107">
        <v>4</v>
      </c>
      <c r="K291" s="24">
        <f t="shared" si="336"/>
        <v>1.4701853864694245</v>
      </c>
      <c r="L291" s="34">
        <f t="shared" si="337"/>
        <v>2.3248592096231042</v>
      </c>
      <c r="M291" s="25">
        <f t="shared" si="338"/>
        <v>1.4228603224970833</v>
      </c>
      <c r="N291" s="26">
        <f t="shared" si="339"/>
        <v>0.11943261519163684</v>
      </c>
      <c r="O291" s="120">
        <f t="shared" si="340"/>
        <v>0.90199888712602094</v>
      </c>
      <c r="Q291" s="6">
        <v>2101</v>
      </c>
      <c r="R291" s="107">
        <v>4</v>
      </c>
      <c r="S291" s="24">
        <f t="shared" si="290"/>
        <v>1.3331880658838178</v>
      </c>
      <c r="T291" s="34">
        <f t="shared" si="291"/>
        <v>2.1560776009215061</v>
      </c>
      <c r="U291" s="25">
        <f t="shared" si="292"/>
        <v>1.1631963091100095</v>
      </c>
      <c r="V291" s="26">
        <f t="shared" si="293"/>
        <v>0.1201841940641302</v>
      </c>
      <c r="W291" s="120">
        <f t="shared" si="286"/>
        <v>0.99288129181149665</v>
      </c>
      <c r="Y291" s="6">
        <v>2101</v>
      </c>
      <c r="Z291" s="107">
        <v>4</v>
      </c>
      <c r="AA291" s="24">
        <f t="shared" si="294"/>
        <v>1.3792250576007028</v>
      </c>
      <c r="AB291" s="34">
        <f t="shared" si="295"/>
        <v>2.1919030475544417</v>
      </c>
      <c r="AC291" s="25">
        <f t="shared" si="296"/>
        <v>1.2183123808529874</v>
      </c>
      <c r="AD291" s="26">
        <f t="shared" si="297"/>
        <v>0.23218086289596893</v>
      </c>
      <c r="AE291" s="120">
        <f t="shared" si="287"/>
        <v>0.97359066670145422</v>
      </c>
      <c r="AG291" s="6">
        <v>2101</v>
      </c>
      <c r="AH291" s="107">
        <v>4</v>
      </c>
      <c r="AI291" s="24">
        <f t="shared" si="298"/>
        <v>1.4471138039430982</v>
      </c>
      <c r="AJ291" s="34">
        <f t="shared" si="299"/>
        <v>2.3090505661887417</v>
      </c>
      <c r="AK291" s="25">
        <f t="shared" si="300"/>
        <v>1.3985393325980642</v>
      </c>
      <c r="AL291" s="26">
        <f t="shared" si="301"/>
        <v>5.9975743359131466E-2</v>
      </c>
      <c r="AM291" s="120">
        <f t="shared" si="288"/>
        <v>0.91051123359067754</v>
      </c>
      <c r="AP291" s="6">
        <v>2117</v>
      </c>
      <c r="AQ291" s="107">
        <v>4.5</v>
      </c>
      <c r="AR291" s="24">
        <f t="shared" si="308"/>
        <v>1.6066418374220286</v>
      </c>
      <c r="AS291" s="34">
        <f t="shared" si="309"/>
        <v>2.5529067521630702</v>
      </c>
      <c r="AT291" s="25">
        <f t="shared" si="310"/>
        <v>1.5044719264047233</v>
      </c>
      <c r="AU291" s="26">
        <f t="shared" si="311"/>
        <v>0.14855240338001957</v>
      </c>
      <c r="AV291" s="120">
        <f t="shared" si="302"/>
        <v>1.0484348257583469</v>
      </c>
      <c r="AX291" s="6"/>
      <c r="AZ291" s="6">
        <v>2117</v>
      </c>
      <c r="BA291" s="107">
        <v>4.5</v>
      </c>
      <c r="BB291" s="107">
        <f t="shared" si="279"/>
        <v>5.7841955674131622</v>
      </c>
      <c r="BC291" s="24">
        <f t="shared" si="325"/>
        <v>4.1248205136922786</v>
      </c>
      <c r="BD291" s="34">
        <f t="shared" si="326"/>
        <v>4.7037722661901107</v>
      </c>
      <c r="BE291" s="25">
        <f t="shared" si="327"/>
        <v>4.1220058732238529</v>
      </c>
      <c r="BF291" s="26">
        <f t="shared" si="328"/>
        <v>0.10394635068757667</v>
      </c>
      <c r="BG291" s="16">
        <f t="shared" si="303"/>
        <v>0.58176639296625776</v>
      </c>
      <c r="BH291" s="67">
        <v>9.9999999999990097E-3</v>
      </c>
      <c r="BP291" s="107">
        <f t="shared" si="280"/>
        <v>8.0164674302610166</v>
      </c>
      <c r="BQ291" s="24">
        <f t="shared" si="335"/>
        <v>5.3264536594476652</v>
      </c>
      <c r="BR291" s="34">
        <f t="shared" si="329"/>
        <v>6.2655858873295625</v>
      </c>
      <c r="BS291" s="25">
        <f t="shared" si="330"/>
        <v>5.3228035180587794</v>
      </c>
      <c r="BT291" s="26">
        <f t="shared" si="331"/>
        <v>0.11201886163892069</v>
      </c>
      <c r="BU291" s="67">
        <v>9.9999999999990097E-3</v>
      </c>
      <c r="CC291" s="107">
        <f t="shared" si="281"/>
        <v>10.193280977618851</v>
      </c>
      <c r="CD291" s="24">
        <f t="shared" si="312"/>
        <v>6.262381340440295</v>
      </c>
      <c r="CE291" s="34">
        <f t="shared" si="332"/>
        <v>7.6353987542195867</v>
      </c>
      <c r="CF291" s="25">
        <f t="shared" si="333"/>
        <v>6.2580775570045981</v>
      </c>
      <c r="CG291" s="26">
        <f t="shared" si="334"/>
        <v>0.11418166311701991</v>
      </c>
      <c r="CH291" s="67">
        <v>9.9999999999990097E-3</v>
      </c>
      <c r="CY291" s="67"/>
      <c r="DA291" s="6">
        <v>2117</v>
      </c>
      <c r="DB291" s="107">
        <f t="shared" si="341"/>
        <v>6.5</v>
      </c>
      <c r="DC291" s="24">
        <f t="shared" si="313"/>
        <v>1.2744563142826586</v>
      </c>
      <c r="DD291" s="34">
        <f t="shared" si="314"/>
        <v>2.3511795005814049</v>
      </c>
      <c r="DE291" s="25">
        <f t="shared" si="315"/>
        <v>1.1941223085867774</v>
      </c>
      <c r="DF291" s="26">
        <f t="shared" si="316"/>
        <v>0.1279919224364576</v>
      </c>
      <c r="DG291" s="120">
        <f t="shared" si="304"/>
        <v>1.1570571919946275</v>
      </c>
      <c r="DK291" s="6">
        <v>2117</v>
      </c>
      <c r="DL291" s="107">
        <f t="shared" si="342"/>
        <v>7.6719462811462833</v>
      </c>
      <c r="DM291" s="24">
        <f t="shared" si="317"/>
        <v>3.5668854583272411</v>
      </c>
      <c r="DN291" s="34">
        <f t="shared" si="318"/>
        <v>4.9950755785733225</v>
      </c>
      <c r="DO291" s="25">
        <f t="shared" si="319"/>
        <v>3.5644528925724965</v>
      </c>
      <c r="DP291" s="26">
        <f t="shared" si="320"/>
        <v>9.1826777553682584E-2</v>
      </c>
      <c r="DQ291" s="110">
        <f t="shared" si="305"/>
        <v>1.430622686000826</v>
      </c>
      <c r="DR291" s="67">
        <v>9.9999999999990097E-3</v>
      </c>
      <c r="DT291" s="6">
        <v>2117</v>
      </c>
      <c r="DU291" s="107">
        <v>4.5</v>
      </c>
      <c r="DV291" s="24">
        <f t="shared" si="321"/>
        <v>1.6785103412871634</v>
      </c>
      <c r="DW291" s="34">
        <f t="shared" si="322"/>
        <v>2.6027993041943227</v>
      </c>
      <c r="DX291" s="25">
        <f t="shared" si="323"/>
        <v>1.5812296987604966</v>
      </c>
      <c r="DY291" s="26">
        <f t="shared" si="324"/>
        <v>0.29164807198891968</v>
      </c>
      <c r="DZ291" s="110">
        <f t="shared" si="306"/>
        <v>1.0215696054338261</v>
      </c>
      <c r="EC291" s="6">
        <v>2117</v>
      </c>
      <c r="ED291" s="107">
        <v>4.5</v>
      </c>
      <c r="EE291" s="24">
        <f>EG290+((ED291-EG290)*EI$130)</f>
        <v>3.3034723590875879</v>
      </c>
      <c r="EF291" s="34">
        <f>EG291+(ED291-EG291)*EI$133</f>
        <v>3.7208374011398635</v>
      </c>
      <c r="EG291" s="25">
        <f>EE291-((EH291-EH290)*EI$132/EI$131)</f>
        <v>3.301288309445944</v>
      </c>
      <c r="EH291" s="26">
        <f>EH290+(EE291-EH290)*EJ291*EI$129*EI$131/EI$132</f>
        <v>0.18346567920692095</v>
      </c>
      <c r="EI291" s="110">
        <f t="shared" si="307"/>
        <v>0.41954909169391952</v>
      </c>
      <c r="EJ291" s="67">
        <v>9.9999999999990097E-3</v>
      </c>
      <c r="EK291" s="6"/>
      <c r="EL291" s="23"/>
      <c r="EM291" s="24"/>
      <c r="EN291" s="34"/>
      <c r="EO291" s="25"/>
      <c r="EP291" s="26"/>
      <c r="EQ291" s="16"/>
      <c r="ES291" s="6"/>
      <c r="ET291" s="23"/>
    </row>
    <row r="292" spans="1:150" x14ac:dyDescent="0.35">
      <c r="A292" s="6">
        <v>2102</v>
      </c>
      <c r="B292" s="107">
        <v>4</v>
      </c>
      <c r="C292" s="24">
        <f t="shared" si="282"/>
        <v>1.3353226774251521</v>
      </c>
      <c r="D292" s="34">
        <f t="shared" si="283"/>
        <v>2.2124605565906581</v>
      </c>
      <c r="E292" s="25">
        <f t="shared" si="284"/>
        <v>1.2499393178317817</v>
      </c>
      <c r="F292" s="26">
        <f t="shared" si="289"/>
        <v>0.11679783751396956</v>
      </c>
      <c r="G292" s="120">
        <f t="shared" si="285"/>
        <v>0.96252123875887641</v>
      </c>
      <c r="I292" s="14">
        <v>2102</v>
      </c>
      <c r="J292" s="107">
        <v>4</v>
      </c>
      <c r="K292" s="24">
        <f t="shared" si="336"/>
        <v>1.4718955591409313</v>
      </c>
      <c r="L292" s="34">
        <f t="shared" si="337"/>
        <v>2.325963581466759</v>
      </c>
      <c r="M292" s="25">
        <f t="shared" si="338"/>
        <v>1.4245593561027061</v>
      </c>
      <c r="N292" s="26">
        <f t="shared" si="339"/>
        <v>0.12082485645746699</v>
      </c>
      <c r="O292" s="120">
        <f t="shared" si="340"/>
        <v>0.90140422536405285</v>
      </c>
      <c r="Q292" s="14">
        <v>2102</v>
      </c>
      <c r="R292" s="107">
        <v>4</v>
      </c>
      <c r="S292" s="24">
        <f t="shared" si="290"/>
        <v>1.3340286273754047</v>
      </c>
      <c r="T292" s="34">
        <f t="shared" si="291"/>
        <v>2.1566587643626871</v>
      </c>
      <c r="U292" s="25">
        <f t="shared" si="292"/>
        <v>1.1640904067118265</v>
      </c>
      <c r="V292" s="26">
        <f t="shared" si="293"/>
        <v>0.1214067711912063</v>
      </c>
      <c r="W292" s="120">
        <f t="shared" si="286"/>
        <v>0.9925683576508606</v>
      </c>
      <c r="Y292" s="14">
        <v>2102</v>
      </c>
      <c r="Z292" s="107">
        <v>4</v>
      </c>
      <c r="AA292" s="24">
        <f t="shared" si="294"/>
        <v>1.3808463884397475</v>
      </c>
      <c r="AB292" s="34">
        <f t="shared" si="295"/>
        <v>2.1930215896613525</v>
      </c>
      <c r="AC292" s="25">
        <f t="shared" si="296"/>
        <v>1.2200332148636193</v>
      </c>
      <c r="AD292" s="26">
        <f t="shared" si="297"/>
        <v>0.23451148859997079</v>
      </c>
      <c r="AE292" s="120">
        <f t="shared" si="287"/>
        <v>0.97298837479773326</v>
      </c>
      <c r="AG292" s="14">
        <v>2102</v>
      </c>
      <c r="AH292" s="107">
        <v>4</v>
      </c>
      <c r="AI292" s="24">
        <f t="shared" si="298"/>
        <v>1.4483937248281549</v>
      </c>
      <c r="AJ292" s="34">
        <f t="shared" si="299"/>
        <v>2.3098694120598804</v>
      </c>
      <c r="AK292" s="25">
        <f t="shared" si="300"/>
        <v>1.3997990954767392</v>
      </c>
      <c r="AL292" s="26">
        <f t="shared" si="301"/>
        <v>6.0680013349731693E-2</v>
      </c>
      <c r="AM292" s="120">
        <f t="shared" si="288"/>
        <v>0.91007031658314119</v>
      </c>
      <c r="AP292" s="14">
        <v>2118</v>
      </c>
      <c r="AQ292" s="107">
        <v>4.5</v>
      </c>
      <c r="AR292" s="24">
        <f t="shared" si="308"/>
        <v>1.6076379132593446</v>
      </c>
      <c r="AS292" s="34">
        <f t="shared" si="309"/>
        <v>2.5535762529190644</v>
      </c>
      <c r="AT292" s="25">
        <f t="shared" si="310"/>
        <v>1.5055019275677914</v>
      </c>
      <c r="AU292" s="26">
        <f t="shared" si="311"/>
        <v>0.15003263505670875</v>
      </c>
      <c r="AV292" s="120">
        <f t="shared" si="302"/>
        <v>1.048074325351273</v>
      </c>
      <c r="AX292" s="14"/>
      <c r="AZ292" s="14">
        <v>2118</v>
      </c>
      <c r="BA292" s="107">
        <v>4.5</v>
      </c>
      <c r="BB292" s="107">
        <f t="shared" si="279"/>
        <v>5.7949057309979777</v>
      </c>
      <c r="BC292" s="24">
        <f t="shared" si="325"/>
        <v>4.1796205443255934</v>
      </c>
      <c r="BD292" s="34">
        <f t="shared" si="326"/>
        <v>4.7449703596609281</v>
      </c>
      <c r="BE292" s="25">
        <f t="shared" si="327"/>
        <v>4.1796205443255934</v>
      </c>
      <c r="BF292" s="26">
        <f t="shared" si="328"/>
        <v>0.10394635068757667</v>
      </c>
      <c r="BG292" s="16">
        <f t="shared" si="303"/>
        <v>0.56534981533533468</v>
      </c>
      <c r="BH292" s="67">
        <v>0</v>
      </c>
      <c r="BP292" s="107">
        <f t="shared" si="280"/>
        <v>8.0736634234842057</v>
      </c>
      <c r="BQ292" s="24">
        <f t="shared" si="335"/>
        <v>5.4175431332016313</v>
      </c>
      <c r="BR292" s="34">
        <f t="shared" si="329"/>
        <v>6.3471852348005324</v>
      </c>
      <c r="BS292" s="25">
        <f t="shared" si="330"/>
        <v>5.4175431332016313</v>
      </c>
      <c r="BT292" s="26">
        <f t="shared" si="331"/>
        <v>0.11201886163892069</v>
      </c>
      <c r="BU292" s="67">
        <v>0</v>
      </c>
      <c r="CC292" s="107">
        <f t="shared" si="281"/>
        <v>10.33598143485483</v>
      </c>
      <c r="CD292" s="24">
        <f t="shared" si="312"/>
        <v>6.3985205665577602</v>
      </c>
      <c r="CE292" s="34">
        <f t="shared" si="332"/>
        <v>7.7766318704617348</v>
      </c>
      <c r="CF292" s="25">
        <f t="shared" si="333"/>
        <v>6.3985205665577602</v>
      </c>
      <c r="CG292" s="26">
        <f t="shared" si="334"/>
        <v>0.11418166311701991</v>
      </c>
      <c r="CH292" s="67">
        <v>0</v>
      </c>
      <c r="CY292" s="67"/>
      <c r="DA292" s="14">
        <v>2118</v>
      </c>
      <c r="DB292" s="107">
        <f t="shared" si="341"/>
        <v>6.5</v>
      </c>
      <c r="DC292" s="24">
        <f t="shared" si="313"/>
        <v>1.275434884207685</v>
      </c>
      <c r="DD292" s="34">
        <f t="shared" si="314"/>
        <v>2.3518240199744049</v>
      </c>
      <c r="DE292" s="25">
        <f t="shared" si="315"/>
        <v>1.1951138768837</v>
      </c>
      <c r="DF292" s="26">
        <f t="shared" si="316"/>
        <v>0.12915599500637043</v>
      </c>
      <c r="DG292" s="120">
        <f t="shared" si="304"/>
        <v>1.156710143090705</v>
      </c>
      <c r="DK292" s="14">
        <v>2118</v>
      </c>
      <c r="DL292" s="107">
        <f t="shared" si="342"/>
        <v>7.6847243630143343</v>
      </c>
      <c r="DM292" s="24">
        <f t="shared" si="317"/>
        <v>3.6275960528570179</v>
      </c>
      <c r="DN292" s="34">
        <f t="shared" si="318"/>
        <v>5.0475909614120784</v>
      </c>
      <c r="DO292" s="25">
        <f t="shared" si="319"/>
        <v>3.6275960528570179</v>
      </c>
      <c r="DP292" s="26">
        <f t="shared" si="320"/>
        <v>9.1826777553682584E-2</v>
      </c>
      <c r="DQ292" s="110">
        <f t="shared" si="305"/>
        <v>1.4199949085550605</v>
      </c>
      <c r="DR292" s="67">
        <v>0</v>
      </c>
      <c r="DT292" s="14">
        <v>2118</v>
      </c>
      <c r="DU292" s="107">
        <v>4.5</v>
      </c>
      <c r="DV292" s="24">
        <f t="shared" si="321"/>
        <v>1.6804387012996274</v>
      </c>
      <c r="DW292" s="34">
        <f t="shared" si="322"/>
        <v>2.6040951822111209</v>
      </c>
      <c r="DX292" s="25">
        <f t="shared" si="323"/>
        <v>1.5832233572478784</v>
      </c>
      <c r="DY292" s="26">
        <f t="shared" si="324"/>
        <v>0.29450734681397112</v>
      </c>
      <c r="DZ292" s="110">
        <f t="shared" si="306"/>
        <v>1.0208718249632425</v>
      </c>
      <c r="EC292" s="14">
        <v>2118</v>
      </c>
      <c r="ED292" s="107">
        <v>4.5</v>
      </c>
      <c r="EE292" s="24">
        <f>EG291+((ED292-EG291)*EI$130)</f>
        <v>3.3420325198078764</v>
      </c>
      <c r="EF292" s="34">
        <f>EG292+(ED292-EG292)*EI$133</f>
        <v>3.7473211378751197</v>
      </c>
      <c r="EG292" s="25">
        <f>EE292-((EH292-EH291)*EI$132/EI$131)</f>
        <v>3.3420325198078764</v>
      </c>
      <c r="EH292" s="26">
        <f>EH291+(EE292-EH291)*EJ292*EI$129*EI$131/EI$132</f>
        <v>0.18346567920692095</v>
      </c>
      <c r="EI292" s="110">
        <f t="shared" si="307"/>
        <v>0.40528861806724326</v>
      </c>
      <c r="EJ292" s="67">
        <v>0</v>
      </c>
      <c r="EK292" s="14"/>
      <c r="EL292" s="23"/>
      <c r="EM292" s="24"/>
      <c r="EN292" s="34"/>
      <c r="EO292" s="25"/>
      <c r="EP292" s="26"/>
      <c r="EQ292" s="16"/>
      <c r="ES292" s="14"/>
      <c r="ET292" s="23"/>
    </row>
    <row r="293" spans="1:150" x14ac:dyDescent="0.35">
      <c r="A293" s="6">
        <v>2103</v>
      </c>
      <c r="B293" s="107">
        <v>4</v>
      </c>
      <c r="C293" s="24">
        <f t="shared" si="282"/>
        <v>1.3362224717348095</v>
      </c>
      <c r="D293" s="34">
        <f t="shared" si="283"/>
        <v>2.213060785770578</v>
      </c>
      <c r="E293" s="25">
        <f t="shared" si="284"/>
        <v>1.2508627473393505</v>
      </c>
      <c r="F293" s="26">
        <f t="shared" si="289"/>
        <v>0.11803493496897621</v>
      </c>
      <c r="G293" s="120">
        <f t="shared" si="285"/>
        <v>0.96219803843122742</v>
      </c>
      <c r="I293" s="6">
        <v>2103</v>
      </c>
      <c r="J293" s="107">
        <v>4</v>
      </c>
      <c r="K293" s="24">
        <f t="shared" si="336"/>
        <v>1.47356226523414</v>
      </c>
      <c r="L293" s="34">
        <f t="shared" si="337"/>
        <v>2.3270406963525216</v>
      </c>
      <c r="M293" s="25">
        <f t="shared" si="338"/>
        <v>1.4262164559269566</v>
      </c>
      <c r="N293" s="26">
        <f t="shared" si="339"/>
        <v>0.12221738026061944</v>
      </c>
      <c r="O293" s="120">
        <f t="shared" si="340"/>
        <v>0.90082424042556508</v>
      </c>
      <c r="Q293" s="6">
        <v>2103</v>
      </c>
      <c r="R293" s="107">
        <v>4</v>
      </c>
      <c r="S293" s="24">
        <f t="shared" si="290"/>
        <v>1.3348688824196402</v>
      </c>
      <c r="T293" s="34">
        <f t="shared" si="291"/>
        <v>2.1572397214509782</v>
      </c>
      <c r="U293" s="25">
        <f t="shared" si="292"/>
        <v>1.1649841868476589</v>
      </c>
      <c r="V293" s="26">
        <f t="shared" si="293"/>
        <v>0.12262896324568098</v>
      </c>
      <c r="W293" s="120">
        <f t="shared" si="286"/>
        <v>0.99225553460331928</v>
      </c>
      <c r="Y293" s="6">
        <v>2103</v>
      </c>
      <c r="Z293" s="107">
        <v>4</v>
      </c>
      <c r="AA293" s="24">
        <f t="shared" si="294"/>
        <v>1.382466674119138</v>
      </c>
      <c r="AB293" s="34">
        <f t="shared" si="295"/>
        <v>2.1941394162951959</v>
      </c>
      <c r="AC293" s="25">
        <f t="shared" si="296"/>
        <v>1.2217529481464553</v>
      </c>
      <c r="AD293" s="26">
        <f t="shared" si="297"/>
        <v>0.23684067303435749</v>
      </c>
      <c r="AE293" s="120">
        <f t="shared" si="287"/>
        <v>0.97238646814874063</v>
      </c>
      <c r="AG293" s="6">
        <v>2103</v>
      </c>
      <c r="AH293" s="107">
        <v>4</v>
      </c>
      <c r="AI293" s="24">
        <f t="shared" si="298"/>
        <v>1.449629345611023</v>
      </c>
      <c r="AJ293" s="34">
        <f t="shared" si="299"/>
        <v>2.3106604773382204</v>
      </c>
      <c r="AK293" s="25">
        <f t="shared" si="300"/>
        <v>1.4010161189818779</v>
      </c>
      <c r="AL293" s="26">
        <f t="shared" si="301"/>
        <v>6.1384552866096113E-2</v>
      </c>
      <c r="AM293" s="120">
        <f t="shared" si="288"/>
        <v>0.9096443583563425</v>
      </c>
      <c r="AP293" s="6">
        <v>2119</v>
      </c>
      <c r="AQ293" s="107">
        <v>4.5</v>
      </c>
      <c r="AR293" s="24">
        <f t="shared" si="308"/>
        <v>1.6086324411823567</v>
      </c>
      <c r="AS293" s="34">
        <f t="shared" si="309"/>
        <v>2.5542447955898142</v>
      </c>
      <c r="AT293" s="25">
        <f t="shared" si="310"/>
        <v>1.5065304547535605</v>
      </c>
      <c r="AU293" s="26">
        <f t="shared" si="311"/>
        <v>0.15151237399045941</v>
      </c>
      <c r="AV293" s="120">
        <f t="shared" si="302"/>
        <v>1.0477143408362537</v>
      </c>
      <c r="AX293" s="6"/>
      <c r="AZ293" s="6">
        <v>2119</v>
      </c>
      <c r="BA293" s="107">
        <v>4.5</v>
      </c>
      <c r="BB293" s="107">
        <f t="shared" si="279"/>
        <v>5.8057610964534287</v>
      </c>
      <c r="BC293" s="24">
        <f t="shared" si="325"/>
        <v>4.2356248249408761</v>
      </c>
      <c r="BD293" s="34">
        <f t="shared" si="326"/>
        <v>4.7851725199702697</v>
      </c>
      <c r="BE293" s="25">
        <f t="shared" si="327"/>
        <v>4.2356248249408761</v>
      </c>
      <c r="BF293" s="26">
        <f t="shared" si="328"/>
        <v>0.10394635068757667</v>
      </c>
      <c r="BG293" s="16">
        <f t="shared" si="303"/>
        <v>0.5495476950293936</v>
      </c>
      <c r="BH293" s="67">
        <v>0</v>
      </c>
      <c r="BP293" s="107">
        <f t="shared" si="280"/>
        <v>8.1321351731767173</v>
      </c>
      <c r="BQ293" s="24">
        <f t="shared" si="335"/>
        <v>5.5110336830583728</v>
      </c>
      <c r="BR293" s="34">
        <f t="shared" si="329"/>
        <v>6.428419204599793</v>
      </c>
      <c r="BS293" s="25">
        <f t="shared" si="330"/>
        <v>5.5110336830583728</v>
      </c>
      <c r="BT293" s="26">
        <f t="shared" si="331"/>
        <v>0.11201886163892069</v>
      </c>
      <c r="BU293" s="67">
        <v>0</v>
      </c>
      <c r="CC293" s="107">
        <f t="shared" si="281"/>
        <v>10.483446594885649</v>
      </c>
      <c r="CD293" s="24">
        <f t="shared" si="312"/>
        <v>6.5392054189733724</v>
      </c>
      <c r="CE293" s="34">
        <f t="shared" si="332"/>
        <v>7.9196898305426693</v>
      </c>
      <c r="CF293" s="25">
        <f t="shared" si="333"/>
        <v>6.5392054189733724</v>
      </c>
      <c r="CG293" s="26">
        <f t="shared" si="334"/>
        <v>0.11418166311701991</v>
      </c>
      <c r="CH293" s="67">
        <v>0</v>
      </c>
      <c r="CY293" s="67"/>
      <c r="DA293" s="6">
        <v>2119</v>
      </c>
      <c r="DB293" s="107">
        <f t="shared" si="341"/>
        <v>6.5</v>
      </c>
      <c r="DC293" s="24">
        <f t="shared" si="313"/>
        <v>1.2764112567204573</v>
      </c>
      <c r="DD293" s="34">
        <f t="shared" si="314"/>
        <v>2.352467202460307</v>
      </c>
      <c r="DE293" s="25">
        <f t="shared" si="315"/>
        <v>1.1961033884004719</v>
      </c>
      <c r="DF293" s="26">
        <f t="shared" si="316"/>
        <v>0.13031987715593543</v>
      </c>
      <c r="DG293" s="120">
        <f t="shared" si="304"/>
        <v>1.1563638140598351</v>
      </c>
      <c r="DK293" s="6">
        <v>2119</v>
      </c>
      <c r="DL293" s="107">
        <f t="shared" si="342"/>
        <v>7.6977111358166193</v>
      </c>
      <c r="DM293" s="24">
        <f t="shared" si="317"/>
        <v>3.6899705665033737</v>
      </c>
      <c r="DN293" s="34">
        <f t="shared" si="318"/>
        <v>5.0926797657630098</v>
      </c>
      <c r="DO293" s="25">
        <f t="shared" si="319"/>
        <v>3.6899705665033737</v>
      </c>
      <c r="DP293" s="26">
        <f t="shared" si="320"/>
        <v>9.1826777553682584E-2</v>
      </c>
      <c r="DQ293" s="110">
        <f t="shared" si="305"/>
        <v>1.4027091992596361</v>
      </c>
      <c r="DR293" s="67">
        <v>0</v>
      </c>
      <c r="DT293" s="6">
        <v>2119</v>
      </c>
      <c r="DU293" s="107">
        <v>4.5</v>
      </c>
      <c r="DV293" s="24">
        <f t="shared" si="321"/>
        <v>1.682364595335023</v>
      </c>
      <c r="DW293" s="34">
        <f t="shared" si="322"/>
        <v>2.6053894821600569</v>
      </c>
      <c r="DX293" s="25">
        <f t="shared" si="323"/>
        <v>1.5852145879385491</v>
      </c>
      <c r="DY293" s="26">
        <f t="shared" si="324"/>
        <v>0.29736469997269094</v>
      </c>
      <c r="DZ293" s="110">
        <f t="shared" si="306"/>
        <v>1.0201748942215079</v>
      </c>
      <c r="EC293" s="6">
        <v>2119</v>
      </c>
      <c r="ED293" s="107">
        <v>4.5</v>
      </c>
      <c r="EE293" s="24">
        <f>EG292+((ED293-EG292)*EI$130)</f>
        <v>3.3813918344596066</v>
      </c>
      <c r="EF293" s="34">
        <f>EG293+(ED293-EG293)*EI$133</f>
        <v>3.7729046923987442</v>
      </c>
      <c r="EG293" s="25">
        <f>EE293-((EH293-EH292)*EI$132/EI$131)</f>
        <v>3.3813918344596066</v>
      </c>
      <c r="EH293" s="26">
        <f>EH292+(EE293-EH292)*EJ293*EI$129*EI$131/EI$132</f>
        <v>0.18346567920692095</v>
      </c>
      <c r="EI293" s="110">
        <f t="shared" si="307"/>
        <v>0.39151285793913759</v>
      </c>
      <c r="EJ293" s="67">
        <v>0</v>
      </c>
      <c r="EK293" s="6"/>
      <c r="EL293" s="23"/>
      <c r="EM293" s="24"/>
      <c r="EN293" s="34"/>
      <c r="EO293" s="25"/>
      <c r="EP293" s="26"/>
      <c r="EQ293" s="16"/>
      <c r="ES293" s="6"/>
      <c r="ET293" s="23"/>
    </row>
    <row r="294" spans="1:150" x14ac:dyDescent="0.35">
      <c r="A294" s="14">
        <v>2104</v>
      </c>
      <c r="B294" s="107">
        <v>4</v>
      </c>
      <c r="C294" s="24">
        <f t="shared" si="282"/>
        <v>1.3371169286415785</v>
      </c>
      <c r="D294" s="34">
        <f t="shared" si="283"/>
        <v>2.2136577729049227</v>
      </c>
      <c r="E294" s="25">
        <f t="shared" si="284"/>
        <v>1.2517811890844963</v>
      </c>
      <c r="F294" s="26">
        <f t="shared" si="289"/>
        <v>0.11927168481762958</v>
      </c>
      <c r="G294" s="120">
        <f t="shared" si="285"/>
        <v>0.9618765838204264</v>
      </c>
      <c r="I294" s="14">
        <v>2104</v>
      </c>
      <c r="J294" s="107">
        <v>4</v>
      </c>
      <c r="K294" s="24">
        <f t="shared" si="336"/>
        <v>1.4751878354200343</v>
      </c>
      <c r="L294" s="34">
        <f t="shared" si="337"/>
        <v>2.3280920151681457</v>
      </c>
      <c r="M294" s="25">
        <f t="shared" si="338"/>
        <v>1.4278338694894548</v>
      </c>
      <c r="N294" s="26">
        <f t="shared" si="339"/>
        <v>0.12361014396446002</v>
      </c>
      <c r="O294" s="120">
        <f t="shared" si="340"/>
        <v>0.90025814567869089</v>
      </c>
      <c r="Q294" s="14">
        <v>2104</v>
      </c>
      <c r="R294" s="107">
        <v>4</v>
      </c>
      <c r="S294" s="24">
        <f t="shared" si="290"/>
        <v>1.3357088391156928</v>
      </c>
      <c r="T294" s="34">
        <f t="shared" si="291"/>
        <v>2.1578204767210294</v>
      </c>
      <c r="U294" s="25">
        <f t="shared" si="292"/>
        <v>1.1658776564938915</v>
      </c>
      <c r="V294" s="26">
        <f t="shared" si="293"/>
        <v>0.12385077031490258</v>
      </c>
      <c r="W294" s="120">
        <f t="shared" si="286"/>
        <v>0.99194282022713787</v>
      </c>
      <c r="Y294" s="14">
        <v>2104</v>
      </c>
      <c r="Z294" s="107">
        <v>4</v>
      </c>
      <c r="AA294" s="24">
        <f t="shared" si="294"/>
        <v>1.3840859233862579</v>
      </c>
      <c r="AB294" s="34">
        <f t="shared" si="295"/>
        <v>2.1952565324190454</v>
      </c>
      <c r="AC294" s="25">
        <f t="shared" si="296"/>
        <v>1.2234715883369927</v>
      </c>
      <c r="AD294" s="26">
        <f t="shared" si="297"/>
        <v>0.23916841702057873</v>
      </c>
      <c r="AE294" s="120">
        <f t="shared" si="287"/>
        <v>0.97178494408205274</v>
      </c>
      <c r="AG294" s="14">
        <v>2104</v>
      </c>
      <c r="AH294" s="107">
        <v>4</v>
      </c>
      <c r="AI294" s="24">
        <f t="shared" si="298"/>
        <v>1.4508230460777092</v>
      </c>
      <c r="AJ294" s="34">
        <f t="shared" si="299"/>
        <v>2.3114252542299467</v>
      </c>
      <c r="AK294" s="25">
        <f t="shared" si="300"/>
        <v>1.4021926988153028</v>
      </c>
      <c r="AL294" s="26">
        <f t="shared" si="301"/>
        <v>6.2089340507580262E-2</v>
      </c>
      <c r="AM294" s="120">
        <f t="shared" si="288"/>
        <v>0.90923255541464387</v>
      </c>
      <c r="AP294" s="14">
        <v>2120</v>
      </c>
      <c r="AQ294" s="107">
        <v>4.5</v>
      </c>
      <c r="AR294" s="24">
        <f t="shared" si="308"/>
        <v>1.6096255458918478</v>
      </c>
      <c r="AS294" s="34">
        <f t="shared" si="309"/>
        <v>2.5549124555081884</v>
      </c>
      <c r="AT294" s="25">
        <f t="shared" si="310"/>
        <v>1.5075576238587514</v>
      </c>
      <c r="AU294" s="26">
        <f t="shared" si="311"/>
        <v>0.15299161923731588</v>
      </c>
      <c r="AV294" s="120">
        <f t="shared" si="302"/>
        <v>1.047354831649437</v>
      </c>
      <c r="AX294" s="14"/>
      <c r="AZ294" s="14">
        <v>2120</v>
      </c>
      <c r="BA294" s="107">
        <v>4.5</v>
      </c>
      <c r="BB294" s="107">
        <f t="shared" si="279"/>
        <v>5.8162272366551102</v>
      </c>
      <c r="BC294" s="24">
        <f t="shared" si="325"/>
        <v>4.2900607720003148</v>
      </c>
      <c r="BD294" s="34">
        <f t="shared" si="326"/>
        <v>4.8242190346294933</v>
      </c>
      <c r="BE294" s="25">
        <f t="shared" si="327"/>
        <v>4.2900607720003148</v>
      </c>
      <c r="BF294" s="26">
        <f t="shared" si="328"/>
        <v>0.10394635068757667</v>
      </c>
      <c r="BG294" s="16">
        <f t="shared" si="303"/>
        <v>0.53415826262917854</v>
      </c>
      <c r="BH294" s="67">
        <v>0</v>
      </c>
      <c r="BP294" s="107">
        <f t="shared" si="280"/>
        <v>8.1896062141715866</v>
      </c>
      <c r="BQ294" s="24">
        <f t="shared" si="335"/>
        <v>5.6032837210299116</v>
      </c>
      <c r="BR294" s="34">
        <f t="shared" si="329"/>
        <v>6.5084965936294976</v>
      </c>
      <c r="BS294" s="25">
        <f t="shared" si="330"/>
        <v>5.6032837210299116</v>
      </c>
      <c r="BT294" s="26">
        <f t="shared" si="331"/>
        <v>0.11201886163892069</v>
      </c>
      <c r="BU294" s="67">
        <v>0</v>
      </c>
      <c r="CC294" s="107">
        <f t="shared" si="281"/>
        <v>10.631165689922041</v>
      </c>
      <c r="CD294" s="24">
        <f t="shared" si="312"/>
        <v>6.6801325307048449</v>
      </c>
      <c r="CE294" s="34">
        <f t="shared" si="332"/>
        <v>8.0629941364308628</v>
      </c>
      <c r="CF294" s="25">
        <f t="shared" si="333"/>
        <v>6.6801325307048449</v>
      </c>
      <c r="CG294" s="26">
        <f t="shared" si="334"/>
        <v>0.11418166311701991</v>
      </c>
      <c r="CH294" s="67">
        <v>0</v>
      </c>
      <c r="CY294" s="67"/>
      <c r="DA294" s="14">
        <v>2120</v>
      </c>
      <c r="DB294" s="107">
        <f t="shared" si="341"/>
        <v>6.5</v>
      </c>
      <c r="DC294" s="24">
        <f t="shared" si="313"/>
        <v>1.2773856039732348</v>
      </c>
      <c r="DD294" s="34">
        <f t="shared" si="314"/>
        <v>2.353109152012415</v>
      </c>
      <c r="DE294" s="25">
        <f t="shared" si="315"/>
        <v>1.1970910030960233</v>
      </c>
      <c r="DF294" s="26">
        <f t="shared" si="316"/>
        <v>0.1314835670237211</v>
      </c>
      <c r="DG294" s="120">
        <f t="shared" si="304"/>
        <v>1.1560181489163917</v>
      </c>
      <c r="DK294" s="14">
        <v>2120</v>
      </c>
      <c r="DL294" s="107">
        <f t="shared" si="342"/>
        <v>7.7104030223631508</v>
      </c>
      <c r="DM294" s="24">
        <f t="shared" si="317"/>
        <v>3.7515836938894247</v>
      </c>
      <c r="DN294" s="34">
        <f t="shared" si="318"/>
        <v>5.1371704588552287</v>
      </c>
      <c r="DO294" s="25">
        <f t="shared" si="319"/>
        <v>3.7515836938894247</v>
      </c>
      <c r="DP294" s="26">
        <f t="shared" si="320"/>
        <v>9.1826777553682584E-2</v>
      </c>
      <c r="DQ294" s="110">
        <f t="shared" si="305"/>
        <v>1.385586764965804</v>
      </c>
      <c r="DR294" s="67">
        <v>0</v>
      </c>
      <c r="DT294" s="14">
        <v>2120</v>
      </c>
      <c r="DU294" s="107">
        <v>4.5</v>
      </c>
      <c r="DV294" s="24">
        <f t="shared" si="321"/>
        <v>1.6842881440945179</v>
      </c>
      <c r="DW294" s="34">
        <f t="shared" si="322"/>
        <v>2.6066822769538929</v>
      </c>
      <c r="DX294" s="25">
        <f t="shared" si="323"/>
        <v>1.5872035030059892</v>
      </c>
      <c r="DY294" s="26">
        <f t="shared" si="324"/>
        <v>0.30022013059294178</v>
      </c>
      <c r="DZ294" s="110">
        <f t="shared" si="306"/>
        <v>1.0194787739479036</v>
      </c>
      <c r="EC294" s="14">
        <v>2120</v>
      </c>
      <c r="ED294" s="107">
        <v>4.5</v>
      </c>
      <c r="EE294" s="24">
        <f>EG293+((ED294-EG293)*EI$130)</f>
        <v>3.4194133260063246</v>
      </c>
      <c r="EF294" s="34">
        <f>EG294+(ED294-EG294)*EI$133</f>
        <v>3.797618661904111</v>
      </c>
      <c r="EG294" s="25">
        <f>EE294-((EH294-EH293)*EI$132/EI$131)</f>
        <v>3.4194133260063246</v>
      </c>
      <c r="EH294" s="26">
        <f>EH293+(EE294-EH293)*EJ294*EI$129*EI$131/EI$132</f>
        <v>0.18346567920692095</v>
      </c>
      <c r="EI294" s="110">
        <f t="shared" si="307"/>
        <v>0.37820533589778638</v>
      </c>
      <c r="EJ294" s="67">
        <v>0</v>
      </c>
      <c r="EK294" s="14"/>
      <c r="EL294" s="23"/>
      <c r="EM294" s="24"/>
      <c r="EN294" s="34"/>
      <c r="EO294" s="25"/>
      <c r="EP294" s="26"/>
      <c r="EQ294" s="16"/>
      <c r="ES294" s="14"/>
      <c r="ET294" s="23"/>
    </row>
    <row r="295" spans="1:150" x14ac:dyDescent="0.35">
      <c r="A295" s="6">
        <v>2105</v>
      </c>
      <c r="B295" s="107">
        <v>4</v>
      </c>
      <c r="C295" s="24">
        <f t="shared" si="282"/>
        <v>1.3380065542769701</v>
      </c>
      <c r="D295" s="34">
        <f t="shared" si="283"/>
        <v>2.2142518237196307</v>
      </c>
      <c r="E295" s="25">
        <f t="shared" si="284"/>
        <v>1.2526951134148168</v>
      </c>
      <c r="F295" s="26">
        <f t="shared" si="289"/>
        <v>0.12050808251128398</v>
      </c>
      <c r="G295" s="120">
        <f t="shared" si="285"/>
        <v>0.96155671030481393</v>
      </c>
      <c r="I295" s="6">
        <v>2105</v>
      </c>
      <c r="J295" s="107">
        <v>4</v>
      </c>
      <c r="K295" s="24">
        <f t="shared" si="336"/>
        <v>1.4767744744546789</v>
      </c>
      <c r="L295" s="34">
        <f t="shared" si="337"/>
        <v>2.3291189198768887</v>
      </c>
      <c r="M295" s="25">
        <f t="shared" si="338"/>
        <v>1.4294137228875212</v>
      </c>
      <c r="N295" s="26">
        <f t="shared" si="339"/>
        <v>0.12500310724584701</v>
      </c>
      <c r="O295" s="120">
        <f t="shared" si="340"/>
        <v>0.89970519698936746</v>
      </c>
      <c r="Q295" s="6">
        <v>2105</v>
      </c>
      <c r="R295" s="107">
        <v>4</v>
      </c>
      <c r="S295" s="24">
        <f t="shared" si="290"/>
        <v>1.3365485040198295</v>
      </c>
      <c r="T295" s="34">
        <f t="shared" si="291"/>
        <v>2.1584010338457404</v>
      </c>
      <c r="U295" s="25">
        <f t="shared" si="292"/>
        <v>1.1667708213011392</v>
      </c>
      <c r="V295" s="26">
        <f t="shared" si="293"/>
        <v>0.12507219249273488</v>
      </c>
      <c r="W295" s="120">
        <f t="shared" si="286"/>
        <v>0.99163021254460126</v>
      </c>
      <c r="Y295" s="6">
        <v>2105</v>
      </c>
      <c r="Z295" s="107">
        <v>4</v>
      </c>
      <c r="AA295" s="24">
        <f t="shared" si="294"/>
        <v>1.3857041434304622</v>
      </c>
      <c r="AB295" s="34">
        <f t="shared" si="295"/>
        <v>2.1963729421265015</v>
      </c>
      <c r="AC295" s="25">
        <f t="shared" si="296"/>
        <v>1.2251891417330791</v>
      </c>
      <c r="AD295" s="26">
        <f t="shared" si="297"/>
        <v>0.24149472139300457</v>
      </c>
      <c r="AE295" s="120">
        <f t="shared" si="287"/>
        <v>0.97118380039342234</v>
      </c>
      <c r="AG295" s="6">
        <v>2105</v>
      </c>
      <c r="AH295" s="107">
        <v>4</v>
      </c>
      <c r="AI295" s="24">
        <f t="shared" si="298"/>
        <v>1.4519770779352064</v>
      </c>
      <c r="AJ295" s="34">
        <f t="shared" si="299"/>
        <v>2.3121651546314057</v>
      </c>
      <c r="AK295" s="25">
        <f t="shared" si="300"/>
        <v>1.4033310071252396</v>
      </c>
      <c r="AL295" s="26">
        <f t="shared" si="301"/>
        <v>6.2794356026565287E-2</v>
      </c>
      <c r="AM295" s="120">
        <f t="shared" si="288"/>
        <v>0.90883414750616609</v>
      </c>
      <c r="AP295" s="6">
        <v>2121</v>
      </c>
      <c r="AQ295" s="107">
        <v>4.5</v>
      </c>
      <c r="AR295" s="24">
        <f t="shared" si="308"/>
        <v>1.6106173392930558</v>
      </c>
      <c r="AS295" s="34">
        <f t="shared" si="309"/>
        <v>2.5555793002779499</v>
      </c>
      <c r="AT295" s="25">
        <f t="shared" si="310"/>
        <v>1.5085835388891538</v>
      </c>
      <c r="AU295" s="26">
        <f t="shared" si="311"/>
        <v>0.15447036996780722</v>
      </c>
      <c r="AV295" s="120">
        <f t="shared" si="302"/>
        <v>1.0469957613887961</v>
      </c>
      <c r="AX295" s="6"/>
      <c r="AZ295" s="6">
        <v>2121</v>
      </c>
      <c r="BA295" s="107">
        <v>4.5</v>
      </c>
      <c r="BB295" s="107">
        <f t="shared" si="279"/>
        <v>5.826321134782928</v>
      </c>
      <c r="BC295" s="24">
        <f t="shared" si="325"/>
        <v>4.3429695788945484</v>
      </c>
      <c r="BD295" s="34">
        <f t="shared" si="326"/>
        <v>4.8621426234554814</v>
      </c>
      <c r="BE295" s="25">
        <f t="shared" si="327"/>
        <v>4.3429695788945484</v>
      </c>
      <c r="BF295" s="26">
        <f t="shared" si="328"/>
        <v>0.10394635068757667</v>
      </c>
      <c r="BG295" s="16">
        <f t="shared" si="303"/>
        <v>0.51917304456093305</v>
      </c>
      <c r="BH295" s="67">
        <v>0</v>
      </c>
      <c r="BP295" s="107">
        <f t="shared" si="280"/>
        <v>8.2460961325887787</v>
      </c>
      <c r="BQ295" s="24">
        <f t="shared" si="335"/>
        <v>5.6943021804839988</v>
      </c>
      <c r="BR295" s="34">
        <f t="shared" si="329"/>
        <v>6.5874300637206717</v>
      </c>
      <c r="BS295" s="25">
        <f t="shared" si="330"/>
        <v>5.6943021804839988</v>
      </c>
      <c r="BT295" s="26">
        <f t="shared" si="331"/>
        <v>0.11201886163892069</v>
      </c>
      <c r="BU295" s="67">
        <v>0</v>
      </c>
      <c r="CC295" s="107">
        <f t="shared" si="281"/>
        <v>10.779139157240088</v>
      </c>
      <c r="CD295" s="24">
        <f t="shared" si="312"/>
        <v>6.8213023189227187</v>
      </c>
      <c r="CE295" s="34">
        <f t="shared" si="332"/>
        <v>8.206545212333797</v>
      </c>
      <c r="CF295" s="25">
        <f t="shared" si="333"/>
        <v>6.8213023189227187</v>
      </c>
      <c r="CG295" s="26">
        <f t="shared" si="334"/>
        <v>0.11418166311701991</v>
      </c>
      <c r="CH295" s="67">
        <v>0</v>
      </c>
      <c r="CY295" s="67"/>
      <c r="DA295" s="6">
        <v>2121</v>
      </c>
      <c r="DB295" s="107">
        <f t="shared" si="341"/>
        <v>6.5</v>
      </c>
      <c r="DC295" s="24">
        <f t="shared" si="313"/>
        <v>1.2783580834735768</v>
      </c>
      <c r="DD295" s="34">
        <f t="shared" si="314"/>
        <v>2.3537499637593564</v>
      </c>
      <c r="DE295" s="25">
        <f t="shared" si="315"/>
        <v>1.1980768673220872</v>
      </c>
      <c r="DF295" s="26">
        <f t="shared" si="316"/>
        <v>0.13264706290997458</v>
      </c>
      <c r="DG295" s="120">
        <f t="shared" si="304"/>
        <v>1.1556730964372692</v>
      </c>
      <c r="DK295" s="6">
        <v>2121</v>
      </c>
      <c r="DL295" s="107">
        <f t="shared" si="342"/>
        <v>7.7228106594910821</v>
      </c>
      <c r="DM295" s="24">
        <f t="shared" si="317"/>
        <v>3.8124427471372702</v>
      </c>
      <c r="DN295" s="34">
        <f t="shared" si="318"/>
        <v>5.1810715164611043</v>
      </c>
      <c r="DO295" s="25">
        <f t="shared" si="319"/>
        <v>3.8124427471372702</v>
      </c>
      <c r="DP295" s="26">
        <f t="shared" si="320"/>
        <v>9.1826777553682584E-2</v>
      </c>
      <c r="DQ295" s="110">
        <f t="shared" si="305"/>
        <v>1.3686287693238341</v>
      </c>
      <c r="DR295" s="67">
        <v>0</v>
      </c>
      <c r="DT295" s="6">
        <v>2121</v>
      </c>
      <c r="DU295" s="107">
        <v>4.5</v>
      </c>
      <c r="DV295" s="24">
        <f t="shared" si="321"/>
        <v>1.6862094559388157</v>
      </c>
      <c r="DW295" s="34">
        <f t="shared" si="322"/>
        <v>2.6079736320569933</v>
      </c>
      <c r="DX295" s="25">
        <f t="shared" si="323"/>
        <v>1.589190203164605</v>
      </c>
      <c r="DY295" s="26">
        <f t="shared" si="324"/>
        <v>0.30307363802747739</v>
      </c>
      <c r="DZ295" s="110">
        <f t="shared" si="306"/>
        <v>1.0187834288923883</v>
      </c>
      <c r="EC295" s="6">
        <v>2121</v>
      </c>
      <c r="ED295" s="107">
        <v>4.5</v>
      </c>
      <c r="EE295" s="24">
        <f>EG294+((ED295-EG294)*EI$130)</f>
        <v>3.4561424670553698</v>
      </c>
      <c r="EF295" s="34">
        <f>EG295+(ED295-EG295)*EI$133</f>
        <v>3.8214926035859902</v>
      </c>
      <c r="EG295" s="25">
        <f>EE295-((EH295-EH294)*EI$132/EI$131)</f>
        <v>3.4561424670553698</v>
      </c>
      <c r="EH295" s="26">
        <f>EH294+(EE295-EH294)*EJ295*EI$129*EI$131/EI$132</f>
        <v>0.18346567920692095</v>
      </c>
      <c r="EI295" s="110">
        <f t="shared" si="307"/>
        <v>0.36535013653062043</v>
      </c>
      <c r="EJ295" s="67">
        <v>0</v>
      </c>
      <c r="EK295" s="6"/>
      <c r="EL295" s="23"/>
      <c r="EM295" s="24"/>
      <c r="EN295" s="34"/>
      <c r="EO295" s="25"/>
      <c r="EP295" s="26"/>
      <c r="EQ295" s="16"/>
      <c r="ES295" s="6"/>
      <c r="ET295" s="23"/>
    </row>
    <row r="296" spans="1:150" x14ac:dyDescent="0.35">
      <c r="A296" s="6">
        <v>2106</v>
      </c>
      <c r="B296" s="107">
        <v>4</v>
      </c>
      <c r="C296" s="24">
        <f t="shared" si="282"/>
        <v>1.3388918042314268</v>
      </c>
      <c r="D296" s="34">
        <f t="shared" si="283"/>
        <v>2.2148432134121609</v>
      </c>
      <c r="E296" s="25">
        <f t="shared" si="284"/>
        <v>1.2536049437110168</v>
      </c>
      <c r="F296" s="26">
        <f t="shared" si="289"/>
        <v>0.12174412396810151</v>
      </c>
      <c r="G296" s="120">
        <f t="shared" si="285"/>
        <v>0.96123826970114412</v>
      </c>
      <c r="I296" s="14">
        <v>2106</v>
      </c>
      <c r="J296" s="107">
        <v>4</v>
      </c>
      <c r="K296" s="24">
        <f t="shared" si="336"/>
        <v>1.4783242679821404</v>
      </c>
      <c r="L296" s="34">
        <f t="shared" si="337"/>
        <v>2.3301227177816406</v>
      </c>
      <c r="M296" s="25">
        <f t="shared" si="338"/>
        <v>1.4309580273563707</v>
      </c>
      <c r="N296" s="26">
        <f t="shared" si="339"/>
        <v>0.12639623197013436</v>
      </c>
      <c r="O296" s="120">
        <f t="shared" si="340"/>
        <v>0.89916469042526992</v>
      </c>
      <c r="Q296" s="14">
        <v>2106</v>
      </c>
      <c r="R296" s="107">
        <v>4</v>
      </c>
      <c r="S296" s="24">
        <f t="shared" si="290"/>
        <v>1.3373878824423846</v>
      </c>
      <c r="T296" s="34">
        <f t="shared" si="291"/>
        <v>2.1589813958021331</v>
      </c>
      <c r="U296" s="25">
        <f t="shared" si="292"/>
        <v>1.1676636858494354</v>
      </c>
      <c r="V296" s="26">
        <f t="shared" si="293"/>
        <v>0.12629322987829567</v>
      </c>
      <c r="W296" s="120">
        <f t="shared" si="286"/>
        <v>0.99131770995269775</v>
      </c>
      <c r="Y296" s="14">
        <v>2106</v>
      </c>
      <c r="Z296" s="107">
        <v>4</v>
      </c>
      <c r="AA296" s="24">
        <f t="shared" si="294"/>
        <v>1.3873213401816153</v>
      </c>
      <c r="AB296" s="34">
        <f t="shared" si="295"/>
        <v>2.1974886488082856</v>
      </c>
      <c r="AC296" s="25">
        <f t="shared" si="296"/>
        <v>1.2269056135512091</v>
      </c>
      <c r="AD296" s="26">
        <f t="shared" si="297"/>
        <v>0.24381958699634379</v>
      </c>
      <c r="AE296" s="120">
        <f t="shared" si="287"/>
        <v>0.97058303525707657</v>
      </c>
      <c r="AG296" s="14">
        <v>2106</v>
      </c>
      <c r="AH296" s="107">
        <v>4</v>
      </c>
      <c r="AI296" s="24">
        <f t="shared" si="298"/>
        <v>1.4530935717046916</v>
      </c>
      <c r="AJ296" s="34">
        <f t="shared" si="299"/>
        <v>2.3128815144513721</v>
      </c>
      <c r="AK296" s="25">
        <f t="shared" si="300"/>
        <v>1.4044330991559575</v>
      </c>
      <c r="AL296" s="26">
        <f t="shared" si="301"/>
        <v>6.3499580266402011E-2</v>
      </c>
      <c r="AM296" s="120">
        <f t="shared" si="288"/>
        <v>0.90844841529541465</v>
      </c>
      <c r="AP296" s="14">
        <v>2122</v>
      </c>
      <c r="AQ296" s="107">
        <v>4.5</v>
      </c>
      <c r="AR296" s="24">
        <f t="shared" si="308"/>
        <v>1.6116079218098114</v>
      </c>
      <c r="AS296" s="34">
        <f t="shared" si="309"/>
        <v>2.5562453905675655</v>
      </c>
      <c r="AT296" s="25">
        <f t="shared" si="310"/>
        <v>1.5096082931808703</v>
      </c>
      <c r="AU296" s="26">
        <f t="shared" si="311"/>
        <v>0.15594862545518318</v>
      </c>
      <c r="AV296" s="120">
        <f t="shared" si="302"/>
        <v>1.0466370973866952</v>
      </c>
      <c r="AX296" s="14"/>
      <c r="AZ296" s="14">
        <v>2122</v>
      </c>
      <c r="BA296" s="107">
        <v>4.5</v>
      </c>
      <c r="BB296" s="107">
        <f t="shared" si="279"/>
        <v>5.8360587816222935</v>
      </c>
      <c r="BC296" s="24">
        <f t="shared" si="325"/>
        <v>4.3943915710364916</v>
      </c>
      <c r="BD296" s="34">
        <f t="shared" si="326"/>
        <v>4.8989750947415223</v>
      </c>
      <c r="BE296" s="25">
        <f t="shared" si="327"/>
        <v>4.3943915710364916</v>
      </c>
      <c r="BF296" s="26">
        <f t="shared" si="328"/>
        <v>0.10394635068757667</v>
      </c>
      <c r="BG296" s="16">
        <f t="shared" si="303"/>
        <v>0.50458352370503068</v>
      </c>
      <c r="BH296" s="67">
        <v>0</v>
      </c>
      <c r="BP296" s="107">
        <f t="shared" si="280"/>
        <v>8.3016239213037775</v>
      </c>
      <c r="BQ296" s="24">
        <f t="shared" si="335"/>
        <v>5.784098341237832</v>
      </c>
      <c r="BR296" s="34">
        <f t="shared" si="329"/>
        <v>6.665232294260913</v>
      </c>
      <c r="BS296" s="25">
        <f t="shared" si="330"/>
        <v>5.784098341237832</v>
      </c>
      <c r="BT296" s="26">
        <f t="shared" si="331"/>
        <v>0.11201886163892069</v>
      </c>
      <c r="BU296" s="67">
        <v>0</v>
      </c>
      <c r="CC296" s="107">
        <f t="shared" si="281"/>
        <v>10.927367434868856</v>
      </c>
      <c r="CD296" s="24">
        <f t="shared" si="312"/>
        <v>6.9627152015159037</v>
      </c>
      <c r="CE296" s="34">
        <f t="shared" si="332"/>
        <v>8.3503434831894374</v>
      </c>
      <c r="CF296" s="25">
        <f t="shared" si="333"/>
        <v>6.9627152015159037</v>
      </c>
      <c r="CG296" s="26">
        <f t="shared" si="334"/>
        <v>0.11418166311701991</v>
      </c>
      <c r="CH296" s="67">
        <v>0</v>
      </c>
      <c r="CY296" s="67"/>
      <c r="DA296" s="14">
        <v>2122</v>
      </c>
      <c r="DB296" s="107">
        <f t="shared" si="341"/>
        <v>6.5</v>
      </c>
      <c r="DC296" s="24">
        <f t="shared" si="313"/>
        <v>1.2793288393303761</v>
      </c>
      <c r="DD296" s="34">
        <f t="shared" si="314"/>
        <v>2.3543897247376169</v>
      </c>
      <c r="DE296" s="25">
        <f t="shared" si="315"/>
        <v>1.1990611149809487</v>
      </c>
      <c r="DF296" s="26">
        <f t="shared" si="316"/>
        <v>0.13381036326286483</v>
      </c>
      <c r="DG296" s="120">
        <f t="shared" si="304"/>
        <v>1.1553286097566682</v>
      </c>
      <c r="DK296" s="14">
        <v>2122</v>
      </c>
      <c r="DL296" s="107">
        <f t="shared" si="342"/>
        <v>7.734944065557813</v>
      </c>
      <c r="DM296" s="24">
        <f t="shared" si="317"/>
        <v>3.8725550798420652</v>
      </c>
      <c r="DN296" s="34">
        <f t="shared" si="318"/>
        <v>5.2243912248425772</v>
      </c>
      <c r="DO296" s="25">
        <f t="shared" si="319"/>
        <v>3.8725550798420652</v>
      </c>
      <c r="DP296" s="26">
        <f t="shared" si="320"/>
        <v>9.1826777553682584E-2</v>
      </c>
      <c r="DQ296" s="110">
        <f t="shared" si="305"/>
        <v>1.3518361450005121</v>
      </c>
      <c r="DR296" s="67">
        <v>0</v>
      </c>
      <c r="DT296" s="14">
        <v>2122</v>
      </c>
      <c r="DU296" s="107">
        <v>4.5</v>
      </c>
      <c r="DV296" s="24">
        <f t="shared" si="321"/>
        <v>1.6881286281590402</v>
      </c>
      <c r="DW296" s="34">
        <f t="shared" si="322"/>
        <v>2.60926360625239</v>
      </c>
      <c r="DX296" s="25">
        <f t="shared" si="323"/>
        <v>1.5911747788498307</v>
      </c>
      <c r="DY296" s="26">
        <f t="shared" si="324"/>
        <v>0.30592522183068943</v>
      </c>
      <c r="DZ296" s="110">
        <f t="shared" si="306"/>
        <v>1.0180888274025592</v>
      </c>
      <c r="EC296" s="14">
        <v>2122</v>
      </c>
      <c r="ED296" s="107">
        <v>4.5</v>
      </c>
      <c r="EE296" s="24">
        <f>EG295+((ED296-EG295)*EI$130)</f>
        <v>3.4916231846001575</v>
      </c>
      <c r="EF296" s="34">
        <f>EG296+(ED296-EG296)*EI$133</f>
        <v>3.8445550699901023</v>
      </c>
      <c r="EG296" s="25">
        <f>EE296-((EH296-EH295)*EI$132/EI$131)</f>
        <v>3.4916231846001575</v>
      </c>
      <c r="EH296" s="26">
        <f>EH295+(EE296-EH295)*EJ296*EI$129*EI$131/EI$132</f>
        <v>0.18346567920692095</v>
      </c>
      <c r="EI296" s="110">
        <f t="shared" si="307"/>
        <v>0.3529318853899448</v>
      </c>
      <c r="EJ296" s="67">
        <v>0</v>
      </c>
      <c r="EK296" s="14"/>
      <c r="EL296" s="23"/>
      <c r="EM296" s="24"/>
      <c r="EN296" s="34"/>
      <c r="EO296" s="25"/>
      <c r="EP296" s="26"/>
      <c r="EQ296" s="16"/>
      <c r="ES296" s="14"/>
      <c r="ET296" s="23"/>
    </row>
    <row r="297" spans="1:150" x14ac:dyDescent="0.35">
      <c r="A297" s="14">
        <v>2107</v>
      </c>
      <c r="B297" s="107">
        <v>4</v>
      </c>
      <c r="C297" s="24">
        <f t="shared" si="282"/>
        <v>1.3397730886020836</v>
      </c>
      <c r="D297" s="34">
        <f t="shared" si="283"/>
        <v>2.215432189700508</v>
      </c>
      <c r="E297" s="25">
        <f t="shared" si="284"/>
        <v>1.2545110610777046</v>
      </c>
      <c r="F297" s="26">
        <f t="shared" si="289"/>
        <v>0.12297980552642584</v>
      </c>
      <c r="G297" s="120">
        <f t="shared" si="285"/>
        <v>0.96092112862280343</v>
      </c>
      <c r="I297" s="6">
        <v>2107</v>
      </c>
      <c r="J297" s="107">
        <v>4</v>
      </c>
      <c r="K297" s="24">
        <f t="shared" si="336"/>
        <v>1.479839188969861</v>
      </c>
      <c r="L297" s="34">
        <f t="shared" si="337"/>
        <v>2.3311046455586659</v>
      </c>
      <c r="M297" s="25">
        <f t="shared" si="338"/>
        <v>1.4324686854748705</v>
      </c>
      <c r="N297" s="26">
        <f t="shared" si="339"/>
        <v>0.1277894820729282</v>
      </c>
      <c r="O297" s="120">
        <f t="shared" si="340"/>
        <v>0.89863596008379543</v>
      </c>
      <c r="Q297" s="6">
        <v>2107</v>
      </c>
      <c r="R297" s="107">
        <v>4</v>
      </c>
      <c r="S297" s="24">
        <f t="shared" si="290"/>
        <v>1.3382269786875824</v>
      </c>
      <c r="T297" s="34">
        <f t="shared" si="291"/>
        <v>2.1595615650052826</v>
      </c>
      <c r="U297" s="25">
        <f t="shared" si="292"/>
        <v>1.1685562538542813</v>
      </c>
      <c r="V297" s="26">
        <f t="shared" si="293"/>
        <v>0.12751388257493812</v>
      </c>
      <c r="W297" s="120">
        <f t="shared" si="286"/>
        <v>0.99100531115100132</v>
      </c>
      <c r="Y297" s="6">
        <v>2107</v>
      </c>
      <c r="Z297" s="107">
        <v>4</v>
      </c>
      <c r="AA297" s="24">
        <f t="shared" si="294"/>
        <v>1.3889375185514119</v>
      </c>
      <c r="AB297" s="34">
        <f t="shared" si="295"/>
        <v>2.1986036552869059</v>
      </c>
      <c r="AC297" s="25">
        <f t="shared" si="296"/>
        <v>1.2286210081337017</v>
      </c>
      <c r="AD297" s="26">
        <f t="shared" si="297"/>
        <v>0.24614301468355698</v>
      </c>
      <c r="AE297" s="120">
        <f t="shared" si="287"/>
        <v>0.96998264715320426</v>
      </c>
      <c r="AG297" s="6">
        <v>2107</v>
      </c>
      <c r="AH297" s="107">
        <v>4</v>
      </c>
      <c r="AI297" s="24">
        <f t="shared" si="298"/>
        <v>1.4541745432437327</v>
      </c>
      <c r="AJ297" s="34">
        <f t="shared" si="299"/>
        <v>2.3135755977006918</v>
      </c>
      <c r="AK297" s="25">
        <f t="shared" si="300"/>
        <v>1.4055009195395256</v>
      </c>
      <c r="AL297" s="26">
        <f t="shared" si="301"/>
        <v>6.4204995102694867E-2</v>
      </c>
      <c r="AM297" s="120">
        <f t="shared" si="288"/>
        <v>0.90807467816116616</v>
      </c>
      <c r="AP297" s="6">
        <v>2123</v>
      </c>
      <c r="AQ297" s="107">
        <v>4.5</v>
      </c>
      <c r="AR297" s="24">
        <f t="shared" si="308"/>
        <v>1.6125973835637211</v>
      </c>
      <c r="AS297" s="34">
        <f t="shared" si="309"/>
        <v>2.5569107808224798</v>
      </c>
      <c r="AT297" s="25">
        <f t="shared" si="310"/>
        <v>1.5106319704961231</v>
      </c>
      <c r="AU297" s="26">
        <f t="shared" si="311"/>
        <v>0.15742638506485851</v>
      </c>
      <c r="AV297" s="120">
        <f t="shared" si="302"/>
        <v>1.0462788103263567</v>
      </c>
      <c r="AX297" s="6"/>
      <c r="AZ297" s="6">
        <v>2123</v>
      </c>
      <c r="BA297" s="107">
        <v>4.5</v>
      </c>
      <c r="BB297" s="107">
        <f t="shared" si="279"/>
        <v>5.8454552553316663</v>
      </c>
      <c r="BC297" s="24">
        <f t="shared" si="325"/>
        <v>4.4443662043236172</v>
      </c>
      <c r="BD297" s="34">
        <f t="shared" si="326"/>
        <v>4.9347473721764343</v>
      </c>
      <c r="BE297" s="25">
        <f t="shared" si="327"/>
        <v>4.4443662043236172</v>
      </c>
      <c r="BF297" s="26">
        <f t="shared" si="328"/>
        <v>0.10394635068757667</v>
      </c>
      <c r="BG297" s="16">
        <f t="shared" si="303"/>
        <v>0.49038116785281716</v>
      </c>
      <c r="BH297" s="67">
        <v>0</v>
      </c>
      <c r="BP297" s="107">
        <f t="shared" si="280"/>
        <v>8.3562080158247163</v>
      </c>
      <c r="BQ297" s="24">
        <f t="shared" si="335"/>
        <v>5.8726817984306043</v>
      </c>
      <c r="BR297" s="34">
        <f t="shared" si="329"/>
        <v>6.7419159745185437</v>
      </c>
      <c r="BS297" s="25">
        <f t="shared" si="330"/>
        <v>5.8726817984306043</v>
      </c>
      <c r="BT297" s="26">
        <f t="shared" si="331"/>
        <v>0.11201886163892069</v>
      </c>
      <c r="BU297" s="67">
        <v>0</v>
      </c>
      <c r="CC297" s="107">
        <f t="shared" si="281"/>
        <v>11.0758509615917</v>
      </c>
      <c r="CD297" s="24">
        <f t="shared" si="312"/>
        <v>7.1043715970929142</v>
      </c>
      <c r="CE297" s="34">
        <f t="shared" si="332"/>
        <v>8.4943893746674881</v>
      </c>
      <c r="CF297" s="25">
        <f t="shared" si="333"/>
        <v>7.1043715970929142</v>
      </c>
      <c r="CG297" s="26">
        <f t="shared" si="334"/>
        <v>0.11418166311701991</v>
      </c>
      <c r="CH297" s="67">
        <v>0</v>
      </c>
      <c r="CY297" s="67"/>
      <c r="DA297" s="6">
        <v>2123</v>
      </c>
      <c r="DB297" s="107">
        <f t="shared" si="341"/>
        <v>6.5</v>
      </c>
      <c r="DC297" s="24">
        <f t="shared" si="313"/>
        <v>1.2802980033938656</v>
      </c>
      <c r="DD297" s="34">
        <f t="shared" si="314"/>
        <v>2.3550285145800522</v>
      </c>
      <c r="DE297" s="25">
        <f t="shared" si="315"/>
        <v>1.2000438685846961</v>
      </c>
      <c r="DF297" s="26">
        <f t="shared" si="316"/>
        <v>0.13497346666589627</v>
      </c>
      <c r="DG297" s="120">
        <f t="shared" si="304"/>
        <v>1.1549846459953561</v>
      </c>
      <c r="DK297" s="6">
        <v>2123</v>
      </c>
      <c r="DL297" s="107">
        <f t="shared" si="342"/>
        <v>7.7468126916589393</v>
      </c>
      <c r="DM297" s="24">
        <f t="shared" si="317"/>
        <v>3.9319280777431587</v>
      </c>
      <c r="DN297" s="34">
        <f t="shared" si="318"/>
        <v>5.2671376926136819</v>
      </c>
      <c r="DO297" s="25">
        <f t="shared" si="319"/>
        <v>3.9319280777431587</v>
      </c>
      <c r="DP297" s="26">
        <f t="shared" si="320"/>
        <v>9.1826777553682584E-2</v>
      </c>
      <c r="DQ297" s="110">
        <f t="shared" si="305"/>
        <v>1.3352096148705233</v>
      </c>
      <c r="DR297" s="67">
        <v>0</v>
      </c>
      <c r="DT297" s="6">
        <v>2123</v>
      </c>
      <c r="DU297" s="107">
        <v>4.5</v>
      </c>
      <c r="DV297" s="24">
        <f t="shared" si="321"/>
        <v>1.690045748116725</v>
      </c>
      <c r="DW297" s="34">
        <f t="shared" si="322"/>
        <v>2.6105522523298568</v>
      </c>
      <c r="DX297" s="25">
        <f t="shared" si="323"/>
        <v>1.5931573112767023</v>
      </c>
      <c r="DY297" s="26">
        <f t="shared" si="324"/>
        <v>0.30877488173774892</v>
      </c>
      <c r="DZ297" s="110">
        <f t="shared" si="306"/>
        <v>1.0173949410531544</v>
      </c>
      <c r="EC297" s="6">
        <v>2123</v>
      </c>
      <c r="ED297" s="107">
        <v>4.5</v>
      </c>
      <c r="EE297" s="24">
        <f>EG296+((ED297-EG296)*EI$130)</f>
        <v>3.5258979125555983</v>
      </c>
      <c r="EF297" s="34">
        <f>EG297+(ED297-EG297)*EI$133</f>
        <v>3.8668336431611388</v>
      </c>
      <c r="EG297" s="25">
        <f>EE297-((EH297-EH296)*EI$132/EI$131)</f>
        <v>3.5258979125555983</v>
      </c>
      <c r="EH297" s="26">
        <f>EH296+(EE297-EH296)*EJ297*EI$129*EI$131/EI$132</f>
        <v>0.18346567920692095</v>
      </c>
      <c r="EI297" s="110">
        <f t="shared" si="307"/>
        <v>0.3409357306055405</v>
      </c>
      <c r="EJ297" s="67">
        <v>0</v>
      </c>
      <c r="EK297" s="6"/>
      <c r="EL297" s="23"/>
      <c r="EM297" s="24"/>
      <c r="EN297" s="34"/>
      <c r="EO297" s="25"/>
      <c r="EP297" s="26"/>
      <c r="EQ297" s="16"/>
      <c r="ES297" s="6"/>
      <c r="ET297" s="23"/>
    </row>
    <row r="298" spans="1:150" x14ac:dyDescent="0.35">
      <c r="A298" s="6">
        <v>2108</v>
      </c>
      <c r="B298" s="107">
        <v>4</v>
      </c>
      <c r="C298" s="24">
        <f t="shared" si="282"/>
        <v>1.3406507765363915</v>
      </c>
      <c r="D298" s="34">
        <f t="shared" si="283"/>
        <v>2.2160189755677009</v>
      </c>
      <c r="E298" s="25">
        <f t="shared" si="284"/>
        <v>1.2554138085656941</v>
      </c>
      <c r="F298" s="26">
        <f t="shared" si="289"/>
        <v>0.12421512390281277</v>
      </c>
      <c r="G298" s="120">
        <f t="shared" si="285"/>
        <v>0.96060516700200682</v>
      </c>
      <c r="I298" s="14">
        <v>2108</v>
      </c>
      <c r="J298" s="107">
        <v>4</v>
      </c>
      <c r="K298" s="24">
        <f t="shared" si="336"/>
        <v>1.4813211037963401</v>
      </c>
      <c r="L298" s="34">
        <f t="shared" si="337"/>
        <v>2.3320658730734136</v>
      </c>
      <c r="M298" s="25">
        <f t="shared" si="338"/>
        <v>1.4339474970360209</v>
      </c>
      <c r="N298" s="26">
        <f t="shared" si="339"/>
        <v>0.1291828234482317</v>
      </c>
      <c r="O298" s="120">
        <f t="shared" si="340"/>
        <v>0.89811837603739275</v>
      </c>
      <c r="Q298" s="14">
        <v>2108</v>
      </c>
      <c r="R298" s="107">
        <v>4</v>
      </c>
      <c r="S298" s="24">
        <f t="shared" si="290"/>
        <v>1.3390657962471764</v>
      </c>
      <c r="T298" s="34">
        <f t="shared" si="291"/>
        <v>2.1601415434164908</v>
      </c>
      <c r="U298" s="25">
        <f t="shared" si="292"/>
        <v>1.1694485283330629</v>
      </c>
      <c r="V298" s="26">
        <f t="shared" si="293"/>
        <v>0.12873415068942815</v>
      </c>
      <c r="W298" s="120">
        <f t="shared" si="286"/>
        <v>0.99069301508342789</v>
      </c>
      <c r="Y298" s="14">
        <v>2108</v>
      </c>
      <c r="Z298" s="107">
        <v>4</v>
      </c>
      <c r="AA298" s="24">
        <f t="shared" si="294"/>
        <v>1.3905526826284496</v>
      </c>
      <c r="AB298" s="34">
        <f t="shared" si="295"/>
        <v>2.1997179639255062</v>
      </c>
      <c r="AC298" s="25">
        <f t="shared" si="296"/>
        <v>1.2303353291161638</v>
      </c>
      <c r="AD298" s="26">
        <f t="shared" si="297"/>
        <v>0.24846500531416982</v>
      </c>
      <c r="AE298" s="120">
        <f t="shared" si="287"/>
        <v>0.96938263480934239</v>
      </c>
      <c r="AG298" s="14">
        <v>2108</v>
      </c>
      <c r="AH298" s="107">
        <v>4</v>
      </c>
      <c r="AI298" s="24">
        <f t="shared" si="298"/>
        <v>1.4552218999174702</v>
      </c>
      <c r="AJ298" s="34">
        <f t="shared" si="299"/>
        <v>2.3142486003618195</v>
      </c>
      <c r="AK298" s="25">
        <f t="shared" si="300"/>
        <v>1.4065363082489528</v>
      </c>
      <c r="AL298" s="26">
        <f t="shared" si="301"/>
        <v>6.4910583387745843E-2</v>
      </c>
      <c r="AM298" s="120">
        <f t="shared" si="288"/>
        <v>0.90771229211286664</v>
      </c>
      <c r="AP298" s="14">
        <v>2124</v>
      </c>
      <c r="AQ298" s="107">
        <v>4.5</v>
      </c>
      <c r="AR298" s="24">
        <f t="shared" si="308"/>
        <v>1.6135858054322365</v>
      </c>
      <c r="AS298" s="34">
        <f t="shared" si="309"/>
        <v>2.5575755199042383</v>
      </c>
      <c r="AT298" s="25">
        <f t="shared" si="310"/>
        <v>1.5116546460065203</v>
      </c>
      <c r="AU298" s="26">
        <f t="shared" si="311"/>
        <v>0.15890364824494135</v>
      </c>
      <c r="AV298" s="120">
        <f t="shared" si="302"/>
        <v>1.0459208738977179</v>
      </c>
      <c r="AX298" s="14"/>
      <c r="AZ298" s="14">
        <v>2124</v>
      </c>
      <c r="BA298" s="107">
        <v>4.5</v>
      </c>
      <c r="BB298" s="107">
        <f t="shared" si="279"/>
        <v>5.8545247928370641</v>
      </c>
      <c r="BC298" s="24">
        <f t="shared" si="325"/>
        <v>4.4929320661120205</v>
      </c>
      <c r="BD298" s="34">
        <f t="shared" si="326"/>
        <v>4.9694895204657854</v>
      </c>
      <c r="BE298" s="25">
        <f t="shared" si="327"/>
        <v>4.4929320661120205</v>
      </c>
      <c r="BF298" s="26">
        <f t="shared" si="328"/>
        <v>0.10394635068757667</v>
      </c>
      <c r="BG298" s="16">
        <f t="shared" si="303"/>
        <v>0.47655745435376495</v>
      </c>
      <c r="BH298" s="67">
        <v>0</v>
      </c>
      <c r="BP298" s="107">
        <f t="shared" si="280"/>
        <v>8.4098663267230442</v>
      </c>
      <c r="BQ298" s="24">
        <f t="shared" si="335"/>
        <v>5.9600624335849961</v>
      </c>
      <c r="BR298" s="34">
        <f t="shared" si="329"/>
        <v>6.8174937961833129</v>
      </c>
      <c r="BS298" s="25">
        <f t="shared" si="330"/>
        <v>5.9600624335849961</v>
      </c>
      <c r="BT298" s="26">
        <f t="shared" si="331"/>
        <v>0.11201886163892069</v>
      </c>
      <c r="BU298" s="67">
        <v>0</v>
      </c>
      <c r="CC298" s="107">
        <f t="shared" si="281"/>
        <v>11.22459017694756</v>
      </c>
      <c r="CD298" s="24">
        <f t="shared" si="312"/>
        <v>7.246271924983108</v>
      </c>
      <c r="CE298" s="34">
        <f t="shared" si="332"/>
        <v>8.6386833131706666</v>
      </c>
      <c r="CF298" s="25">
        <f t="shared" si="333"/>
        <v>7.246271924983108</v>
      </c>
      <c r="CG298" s="26">
        <f t="shared" si="334"/>
        <v>0.11418166311701991</v>
      </c>
      <c r="CH298" s="67">
        <v>0</v>
      </c>
      <c r="CY298" s="67"/>
      <c r="DA298" s="14">
        <v>2124</v>
      </c>
      <c r="DB298" s="107">
        <f t="shared" si="341"/>
        <v>6.5</v>
      </c>
      <c r="DC298" s="24">
        <f t="shared" si="313"/>
        <v>1.2812656962986357</v>
      </c>
      <c r="DD298" s="34">
        <f t="shared" si="314"/>
        <v>2.3556664061458239</v>
      </c>
      <c r="DE298" s="25">
        <f t="shared" si="315"/>
        <v>1.2010252402243449</v>
      </c>
      <c r="DF298" s="26">
        <f t="shared" si="316"/>
        <v>0.13613637182639324</v>
      </c>
      <c r="DG298" s="120">
        <f t="shared" si="304"/>
        <v>1.154641165921479</v>
      </c>
      <c r="DK298" s="14">
        <v>2124</v>
      </c>
      <c r="DL298" s="107">
        <f t="shared" si="342"/>
        <v>7.7584254674208344</v>
      </c>
      <c r="DM298" s="24">
        <f t="shared" si="317"/>
        <v>3.9905691502399692</v>
      </c>
      <c r="DN298" s="34">
        <f t="shared" si="318"/>
        <v>5.3093188612532725</v>
      </c>
      <c r="DO298" s="25">
        <f t="shared" si="319"/>
        <v>3.9905691502399692</v>
      </c>
      <c r="DP298" s="26">
        <f t="shared" si="320"/>
        <v>9.1826777553682584E-2</v>
      </c>
      <c r="DQ298" s="110">
        <f t="shared" si="305"/>
        <v>1.3187497110133033</v>
      </c>
      <c r="DR298" s="67">
        <v>0</v>
      </c>
      <c r="DT298" s="14">
        <v>2124</v>
      </c>
      <c r="DU298" s="107">
        <v>4.5</v>
      </c>
      <c r="DV298" s="24">
        <f t="shared" si="321"/>
        <v>1.6919608942664073</v>
      </c>
      <c r="DW298" s="34">
        <f t="shared" si="322"/>
        <v>2.6118396177031107</v>
      </c>
      <c r="DX298" s="25">
        <f t="shared" si="323"/>
        <v>1.5951378733894011</v>
      </c>
      <c r="DY298" s="26">
        <f t="shared" si="324"/>
        <v>0.31162261764589616</v>
      </c>
      <c r="DZ298" s="110">
        <f t="shared" si="306"/>
        <v>1.0167017443137096</v>
      </c>
      <c r="EC298" s="14">
        <v>2124</v>
      </c>
      <c r="ED298" s="107">
        <v>4.5</v>
      </c>
      <c r="EE298" s="24">
        <f>EG297+((ED298-EG297)*EI$130)</f>
        <v>3.5590076425078334</v>
      </c>
      <c r="EF298" s="34">
        <f>EG298+(ED298-EG298)*EI$133</f>
        <v>3.8883549676300917</v>
      </c>
      <c r="EG298" s="25">
        <f>EE298-((EH298-EH297)*EI$132/EI$131)</f>
        <v>3.5590076425078334</v>
      </c>
      <c r="EH298" s="26">
        <f>EH297+(EE298-EH297)*EJ298*EI$129*EI$131/EI$132</f>
        <v>0.18346567920692095</v>
      </c>
      <c r="EI298" s="110">
        <f t="shared" si="307"/>
        <v>0.32934732512225828</v>
      </c>
      <c r="EJ298" s="67">
        <v>0</v>
      </c>
      <c r="EK298" s="14"/>
      <c r="EL298" s="23"/>
      <c r="EM298" s="24"/>
      <c r="EN298" s="34"/>
      <c r="EO298" s="25"/>
      <c r="EP298" s="26"/>
      <c r="EQ298" s="16"/>
      <c r="ES298" s="14"/>
      <c r="ET298" s="23"/>
    </row>
    <row r="299" spans="1:150" x14ac:dyDescent="0.35">
      <c r="A299" s="6">
        <v>2109</v>
      </c>
      <c r="B299" s="107">
        <v>4</v>
      </c>
      <c r="C299" s="24">
        <f t="shared" si="282"/>
        <v>1.3415252003219453</v>
      </c>
      <c r="D299" s="34">
        <f t="shared" si="283"/>
        <v>2.2166037717321938</v>
      </c>
      <c r="E299" s="25">
        <f t="shared" si="284"/>
        <v>1.256313494972606</v>
      </c>
      <c r="F299" s="26">
        <f t="shared" si="289"/>
        <v>0.12545007615425247</v>
      </c>
      <c r="G299" s="120">
        <f t="shared" si="285"/>
        <v>0.96029027675958778</v>
      </c>
      <c r="I299" s="6">
        <v>2109</v>
      </c>
      <c r="J299" s="107">
        <v>4</v>
      </c>
      <c r="K299" s="24">
        <f t="shared" si="336"/>
        <v>1.4827717780099166</v>
      </c>
      <c r="L299" s="34">
        <f t="shared" si="337"/>
        <v>2.3330075069901675</v>
      </c>
      <c r="M299" s="25">
        <f t="shared" si="338"/>
        <v>1.435396164600258</v>
      </c>
      <c r="N299" s="26">
        <f t="shared" si="339"/>
        <v>0.13057622384263343</v>
      </c>
      <c r="O299" s="120">
        <f t="shared" si="340"/>
        <v>0.89761134238990947</v>
      </c>
      <c r="Q299" s="6">
        <v>2109</v>
      </c>
      <c r="R299" s="107">
        <v>4</v>
      </c>
      <c r="S299" s="24">
        <f t="shared" si="290"/>
        <v>1.3399043379568458</v>
      </c>
      <c r="T299" s="34">
        <f t="shared" si="291"/>
        <v>2.1607213326306147</v>
      </c>
      <c r="U299" s="25">
        <f t="shared" si="292"/>
        <v>1.1703405117394072</v>
      </c>
      <c r="V299" s="26">
        <f t="shared" si="293"/>
        <v>0.12995403433128022</v>
      </c>
      <c r="W299" s="120">
        <f t="shared" si="286"/>
        <v>0.99038082089120749</v>
      </c>
      <c r="Y299" s="6">
        <v>2109</v>
      </c>
      <c r="Z299" s="107">
        <v>4</v>
      </c>
      <c r="AA299" s="24">
        <f t="shared" si="294"/>
        <v>1.3921668358359063</v>
      </c>
      <c r="AB299" s="34">
        <f t="shared" si="295"/>
        <v>2.2008315767158617</v>
      </c>
      <c r="AC299" s="25">
        <f t="shared" si="296"/>
        <v>1.2320485795628642</v>
      </c>
      <c r="AD299" s="26">
        <f t="shared" si="297"/>
        <v>0.25078555975290956</v>
      </c>
      <c r="AE299" s="120">
        <f t="shared" si="287"/>
        <v>0.96878299715299754</v>
      </c>
      <c r="AG299" s="6">
        <v>2109</v>
      </c>
      <c r="AH299" s="107">
        <v>4</v>
      </c>
      <c r="AI299" s="24">
        <f t="shared" si="298"/>
        <v>1.4562374464376699</v>
      </c>
      <c r="AJ299" s="34">
        <f t="shared" si="299"/>
        <v>2.3149016540500993</v>
      </c>
      <c r="AK299" s="25">
        <f t="shared" si="300"/>
        <v>1.4075410062309224</v>
      </c>
      <c r="AL299" s="26">
        <f t="shared" si="301"/>
        <v>6.561632889798856E-2</v>
      </c>
      <c r="AM299" s="120">
        <f t="shared" si="288"/>
        <v>0.90736064781917691</v>
      </c>
      <c r="AP299" s="6">
        <v>2125</v>
      </c>
      <c r="AQ299" s="107">
        <v>4.5</v>
      </c>
      <c r="AR299" s="24">
        <f t="shared" si="308"/>
        <v>1.6145732599980558</v>
      </c>
      <c r="AS299" s="34">
        <f t="shared" si="309"/>
        <v>2.5582396516639685</v>
      </c>
      <c r="AT299" s="25">
        <f t="shared" si="310"/>
        <v>1.5126763871753368</v>
      </c>
      <c r="AU299" s="26">
        <f t="shared" si="311"/>
        <v>0.16038041451773438</v>
      </c>
      <c r="AV299" s="120">
        <f t="shared" si="302"/>
        <v>1.0455632644886317</v>
      </c>
      <c r="AX299" s="6"/>
      <c r="AZ299" s="6">
        <v>2125</v>
      </c>
      <c r="BA299" s="107">
        <v>4.5</v>
      </c>
      <c r="BB299" s="107">
        <f t="shared" si="279"/>
        <v>5.8632808539279822</v>
      </c>
      <c r="BC299" s="24">
        <f t="shared" si="325"/>
        <v>4.5401268783644024</v>
      </c>
      <c r="BD299" s="34">
        <f t="shared" si="326"/>
        <v>5.0032307698116556</v>
      </c>
      <c r="BE299" s="25">
        <f t="shared" si="327"/>
        <v>4.5401268783644024</v>
      </c>
      <c r="BF299" s="26">
        <f t="shared" si="328"/>
        <v>0.10394635068757667</v>
      </c>
      <c r="BG299" s="16">
        <f t="shared" si="303"/>
        <v>0.46310389144725317</v>
      </c>
      <c r="BH299" s="67">
        <v>0</v>
      </c>
      <c r="BP299" s="107">
        <f t="shared" si="280"/>
        <v>8.4626162690307023</v>
      </c>
      <c r="BQ299" s="24">
        <f t="shared" si="335"/>
        <v>6.0462503876777465</v>
      </c>
      <c r="BR299" s="34">
        <f t="shared" si="329"/>
        <v>6.8919784461512812</v>
      </c>
      <c r="BS299" s="25">
        <f t="shared" si="330"/>
        <v>6.0462503876777465</v>
      </c>
      <c r="BT299" s="26">
        <f t="shared" si="331"/>
        <v>0.11201886163892069</v>
      </c>
      <c r="BU299" s="67">
        <v>0</v>
      </c>
      <c r="BV299" t="s">
        <v>176</v>
      </c>
      <c r="CC299" s="107">
        <f t="shared" si="281"/>
        <v>11.373585521232265</v>
      </c>
      <c r="CD299" s="24">
        <f t="shared" si="312"/>
        <v>7.3884166052379285</v>
      </c>
      <c r="CE299" s="34">
        <f t="shared" si="332"/>
        <v>8.7832257258359459</v>
      </c>
      <c r="CF299" s="25">
        <f t="shared" si="333"/>
        <v>7.3884166052379285</v>
      </c>
      <c r="CG299" s="26">
        <f t="shared" si="334"/>
        <v>0.11418166311701991</v>
      </c>
      <c r="CH299" s="67">
        <v>0</v>
      </c>
      <c r="CY299" s="67"/>
      <c r="DA299" s="6">
        <v>2125</v>
      </c>
      <c r="DB299" s="107">
        <f t="shared" si="341"/>
        <v>6.5</v>
      </c>
      <c r="DC299" s="24">
        <f t="shared" si="313"/>
        <v>1.2822320284179067</v>
      </c>
      <c r="DD299" s="34">
        <f t="shared" si="314"/>
        <v>2.3563034660967253</v>
      </c>
      <c r="DE299" s="25">
        <f t="shared" si="315"/>
        <v>1.2020053324565003</v>
      </c>
      <c r="DF299" s="26">
        <f t="shared" si="316"/>
        <v>0.13729907756496434</v>
      </c>
      <c r="DG299" s="120">
        <f t="shared" si="304"/>
        <v>1.1542981336402249</v>
      </c>
      <c r="DK299" s="6">
        <v>2125</v>
      </c>
      <c r="DL299" s="107">
        <f t="shared" si="342"/>
        <v>7.7697908420589519</v>
      </c>
      <c r="DM299" s="24">
        <f t="shared" si="317"/>
        <v>4.0484857226670954</v>
      </c>
      <c r="DN299" s="34">
        <f t="shared" si="318"/>
        <v>5.3509425144542453</v>
      </c>
      <c r="DO299" s="25">
        <f t="shared" si="319"/>
        <v>4.0484857226670954</v>
      </c>
      <c r="DP299" s="26">
        <f t="shared" si="320"/>
        <v>9.1826777553682584E-2</v>
      </c>
      <c r="DQ299" s="110">
        <f t="shared" si="305"/>
        <v>1.3024567917871499</v>
      </c>
      <c r="DR299" s="67">
        <v>0</v>
      </c>
      <c r="DT299" s="6">
        <v>2125</v>
      </c>
      <c r="DU299" s="107">
        <v>4.5</v>
      </c>
      <c r="DV299" s="24">
        <f t="shared" si="321"/>
        <v>1.6938741370728954</v>
      </c>
      <c r="DW299" s="34">
        <f t="shared" si="322"/>
        <v>2.6131257449634533</v>
      </c>
      <c r="DX299" s="25">
        <f t="shared" si="323"/>
        <v>1.5971165307130051</v>
      </c>
      <c r="DY299" s="26">
        <f t="shared" si="324"/>
        <v>0.31446842959765764</v>
      </c>
      <c r="DZ299" s="110">
        <f t="shared" si="306"/>
        <v>1.0160092142504482</v>
      </c>
      <c r="EC299" s="6">
        <v>2125</v>
      </c>
      <c r="ED299" s="107">
        <v>4.5</v>
      </c>
      <c r="EE299" s="24">
        <f>EG298+((ED299-EG298)*EI$130)</f>
        <v>3.5909919727389923</v>
      </c>
      <c r="EF299" s="34">
        <f>EG299+(ED299-EG299)*EI$133</f>
        <v>3.9091447822803449</v>
      </c>
      <c r="EG299" s="25">
        <f>EE299-((EH299-EH298)*EI$132/EI$131)</f>
        <v>3.5909919727389923</v>
      </c>
      <c r="EH299" s="26">
        <f>EH298+(EE299-EH298)*EJ299*EI$129*EI$131/EI$132</f>
        <v>0.18346567920692095</v>
      </c>
      <c r="EI299" s="110">
        <f t="shared" si="307"/>
        <v>0.31815280954135261</v>
      </c>
      <c r="EJ299" s="67">
        <v>0</v>
      </c>
      <c r="EK299" s="6"/>
      <c r="EL299" s="23"/>
      <c r="EM299" s="24"/>
      <c r="EN299" s="34"/>
      <c r="EO299" s="25"/>
      <c r="EP299" s="26"/>
      <c r="EQ299" s="16"/>
      <c r="ES299" s="6"/>
      <c r="ET299" s="23"/>
    </row>
    <row r="300" spans="1:150" x14ac:dyDescent="0.35">
      <c r="A300" s="14">
        <v>2110</v>
      </c>
      <c r="B300" s="107">
        <v>4</v>
      </c>
      <c r="C300" s="24">
        <f t="shared" si="282"/>
        <v>1.3423966590678404</v>
      </c>
      <c r="D300" s="34">
        <f t="shared" si="283"/>
        <v>2.2171867588715277</v>
      </c>
      <c r="E300" s="25">
        <f t="shared" si="284"/>
        <v>1.2572103982638887</v>
      </c>
      <c r="F300" s="26">
        <f t="shared" si="289"/>
        <v>0.12668465964416481</v>
      </c>
      <c r="G300" s="120">
        <f t="shared" si="285"/>
        <v>0.95997636060763902</v>
      </c>
      <c r="I300" s="14">
        <v>2110</v>
      </c>
      <c r="J300" s="107">
        <v>4</v>
      </c>
      <c r="K300" s="24">
        <f t="shared" si="336"/>
        <v>1.484192881776409</v>
      </c>
      <c r="L300" s="34">
        <f t="shared" si="337"/>
        <v>2.3339305941866724</v>
      </c>
      <c r="M300" s="25">
        <f t="shared" si="338"/>
        <v>1.4368162987487272</v>
      </c>
      <c r="N300" s="26">
        <f t="shared" si="339"/>
        <v>0.1319696527552123</v>
      </c>
      <c r="O300" s="120">
        <f t="shared" si="340"/>
        <v>0.89711429543794519</v>
      </c>
      <c r="Q300" s="14">
        <v>2110</v>
      </c>
      <c r="R300" s="107">
        <v>4</v>
      </c>
      <c r="S300" s="24">
        <f t="shared" si="290"/>
        <v>1.3407426061224601</v>
      </c>
      <c r="T300" s="34">
        <f t="shared" si="291"/>
        <v>2.1613009339466016</v>
      </c>
      <c r="U300" s="25">
        <f t="shared" si="292"/>
        <v>1.1712322060716951</v>
      </c>
      <c r="V300" s="26">
        <f t="shared" si="293"/>
        <v>0.13117353361222098</v>
      </c>
      <c r="W300" s="120">
        <f t="shared" si="286"/>
        <v>0.99006872787490652</v>
      </c>
      <c r="Y300" s="14">
        <v>2110</v>
      </c>
      <c r="Z300" s="107">
        <v>4</v>
      </c>
      <c r="AA300" s="24">
        <f t="shared" si="294"/>
        <v>1.3937799810590059</v>
      </c>
      <c r="AB300" s="34">
        <f t="shared" si="295"/>
        <v>2.2019444953494984</v>
      </c>
      <c r="AC300" s="25">
        <f t="shared" si="296"/>
        <v>1.2337607620761513</v>
      </c>
      <c r="AD300" s="26">
        <f t="shared" si="297"/>
        <v>0.25310467886860311</v>
      </c>
      <c r="AE300" s="120">
        <f t="shared" si="287"/>
        <v>0.96818373327334717</v>
      </c>
      <c r="AG300" s="14">
        <v>2110</v>
      </c>
      <c r="AH300" s="107">
        <v>4</v>
      </c>
      <c r="AI300" s="24">
        <f t="shared" si="298"/>
        <v>1.4572228903875131</v>
      </c>
      <c r="AJ300" s="34">
        <f t="shared" si="299"/>
        <v>2.3155358294779971</v>
      </c>
      <c r="AK300" s="25">
        <f t="shared" si="300"/>
        <v>1.4085166607353798</v>
      </c>
      <c r="AL300" s="26">
        <f t="shared" si="301"/>
        <v>6.6322216284251362E-2</v>
      </c>
      <c r="AM300" s="120">
        <f t="shared" si="288"/>
        <v>0.90701916874261723</v>
      </c>
      <c r="AP300" s="14">
        <v>2126</v>
      </c>
      <c r="AQ300" s="107">
        <v>4.5</v>
      </c>
      <c r="AR300" s="24">
        <f t="shared" si="308"/>
        <v>1.6155598124010182</v>
      </c>
      <c r="AS300" s="34">
        <f t="shared" si="309"/>
        <v>2.5589032154569731</v>
      </c>
      <c r="AT300" s="25">
        <f t="shared" si="310"/>
        <v>1.5136972545491894</v>
      </c>
      <c r="AU300" s="26">
        <f t="shared" si="311"/>
        <v>0.16185668347210871</v>
      </c>
      <c r="AV300" s="120">
        <f t="shared" si="302"/>
        <v>1.0452059609077837</v>
      </c>
      <c r="AX300" s="14"/>
      <c r="AZ300" s="14">
        <v>2126</v>
      </c>
      <c r="BA300" s="107">
        <v>4.5</v>
      </c>
      <c r="BB300" s="107">
        <f t="shared" si="279"/>
        <v>5.8717361789681997</v>
      </c>
      <c r="BC300" s="24">
        <f t="shared" si="325"/>
        <v>4.585987502677197</v>
      </c>
      <c r="BD300" s="34">
        <f t="shared" si="326"/>
        <v>5.0359995393790475</v>
      </c>
      <c r="BE300" s="25">
        <f t="shared" si="327"/>
        <v>4.585987502677197</v>
      </c>
      <c r="BF300" s="26">
        <f t="shared" si="328"/>
        <v>0.10394635068757667</v>
      </c>
      <c r="BG300" s="16">
        <f t="shared" si="303"/>
        <v>0.45001203670185053</v>
      </c>
      <c r="BH300" s="67">
        <v>0</v>
      </c>
      <c r="BP300" s="107">
        <f t="shared" si="280"/>
        <v>8.5144747889596673</v>
      </c>
      <c r="BQ300" s="24">
        <f t="shared" si="335"/>
        <v>6.1312560360578958</v>
      </c>
      <c r="BR300" s="34">
        <f t="shared" si="329"/>
        <v>6.9653825995735161</v>
      </c>
      <c r="BS300" s="25">
        <f t="shared" si="330"/>
        <v>6.1312560360578958</v>
      </c>
      <c r="BT300" s="26">
        <f t="shared" si="331"/>
        <v>0.11201886163892069</v>
      </c>
      <c r="BU300" s="67">
        <v>0</v>
      </c>
      <c r="CC300" s="107">
        <f t="shared" si="281"/>
        <v>11.522837435499826</v>
      </c>
      <c r="CD300" s="24">
        <f t="shared" si="312"/>
        <v>7.5308060586321481</v>
      </c>
      <c r="CE300" s="34">
        <f t="shared" si="332"/>
        <v>8.9280170405358348</v>
      </c>
      <c r="CF300" s="25">
        <f t="shared" si="333"/>
        <v>7.5308060586321481</v>
      </c>
      <c r="CG300" s="26">
        <f t="shared" si="334"/>
        <v>0.11418166311701991</v>
      </c>
      <c r="CH300" s="67">
        <v>0</v>
      </c>
      <c r="CY300" s="67"/>
      <c r="DA300" s="14">
        <v>2126</v>
      </c>
      <c r="DB300" s="107">
        <f t="shared" si="341"/>
        <v>6.5</v>
      </c>
      <c r="DC300" s="24">
        <f t="shared" si="313"/>
        <v>1.2831971007366045</v>
      </c>
      <c r="DD300" s="34">
        <f t="shared" si="314"/>
        <v>2.3569397554244835</v>
      </c>
      <c r="DE300" s="25">
        <f t="shared" si="315"/>
        <v>1.2029842391145906</v>
      </c>
      <c r="DF300" s="26">
        <f t="shared" si="316"/>
        <v>0.1384615828058631</v>
      </c>
      <c r="DG300" s="120">
        <f t="shared" si="304"/>
        <v>1.1539555163098929</v>
      </c>
      <c r="DK300" s="14">
        <v>2126</v>
      </c>
      <c r="DL300" s="107">
        <f t="shared" si="342"/>
        <v>7.7809168212909352</v>
      </c>
      <c r="DM300" s="24">
        <f t="shared" si="317"/>
        <v>4.1056852292535053</v>
      </c>
      <c r="DN300" s="34">
        <f t="shared" si="318"/>
        <v>5.3920162864666059</v>
      </c>
      <c r="DO300" s="25">
        <f t="shared" si="319"/>
        <v>4.1056852292535053</v>
      </c>
      <c r="DP300" s="26">
        <f t="shared" si="320"/>
        <v>9.1826777553682584E-2</v>
      </c>
      <c r="DQ300" s="110">
        <f t="shared" si="305"/>
        <v>1.2863310572131006</v>
      </c>
      <c r="DR300" s="67">
        <v>0</v>
      </c>
      <c r="DT300" s="14">
        <v>2126</v>
      </c>
      <c r="DU300" s="107">
        <v>4.5</v>
      </c>
      <c r="DV300" s="24">
        <f t="shared" si="321"/>
        <v>1.69578553983407</v>
      </c>
      <c r="DW300" s="34">
        <f t="shared" si="322"/>
        <v>2.6144106723763887</v>
      </c>
      <c r="DX300" s="25">
        <f t="shared" si="323"/>
        <v>1.5990933421175209</v>
      </c>
      <c r="DY300" s="26">
        <f t="shared" si="324"/>
        <v>0.31731231776579144</v>
      </c>
      <c r="DZ300" s="110">
        <f t="shared" si="306"/>
        <v>1.0153173302588678</v>
      </c>
      <c r="EC300" s="14">
        <v>2126</v>
      </c>
      <c r="ED300" s="107">
        <v>4.5</v>
      </c>
      <c r="EE300" s="24">
        <f>EG299+((ED300-EG299)*EI$130)</f>
        <v>3.6218891555855941</v>
      </c>
      <c r="EF300" s="34">
        <f>EG300+(ED300-EG300)*EI$133</f>
        <v>3.9292279511306361</v>
      </c>
      <c r="EG300" s="25">
        <f>EE300-((EH300-EH299)*EI$132/EI$131)</f>
        <v>3.6218891555855941</v>
      </c>
      <c r="EH300" s="26">
        <f>EH299+(EE300-EH299)*EJ300*EI$129*EI$131/EI$132</f>
        <v>0.18346567920692095</v>
      </c>
      <c r="EI300" s="110">
        <f t="shared" si="307"/>
        <v>0.30733879554504195</v>
      </c>
      <c r="EJ300" s="67">
        <v>0</v>
      </c>
      <c r="EK300" s="14"/>
      <c r="EL300" s="23"/>
      <c r="EM300" s="24"/>
      <c r="EN300" s="34"/>
      <c r="EO300" s="25"/>
      <c r="EP300" s="26"/>
      <c r="EQ300" s="16"/>
      <c r="ES300" s="14"/>
      <c r="ET300" s="23"/>
    </row>
    <row r="301" spans="1:150" x14ac:dyDescent="0.35">
      <c r="A301" s="6">
        <v>2111</v>
      </c>
      <c r="B301" s="107">
        <v>4</v>
      </c>
      <c r="C301" s="24">
        <f t="shared" si="282"/>
        <v>1.3432654220183591</v>
      </c>
      <c r="D301" s="34">
        <f t="shared" si="283"/>
        <v>2.2177680996239073</v>
      </c>
      <c r="E301" s="25">
        <f t="shared" si="284"/>
        <v>1.2581047686521654</v>
      </c>
      <c r="F301" s="26">
        <f t="shared" si="289"/>
        <v>0.12791887201179081</v>
      </c>
      <c r="G301" s="120">
        <f t="shared" si="285"/>
        <v>0.95966333097174195</v>
      </c>
      <c r="I301" s="6">
        <v>2111</v>
      </c>
      <c r="J301" s="107">
        <v>4</v>
      </c>
      <c r="K301" s="24">
        <f t="shared" si="336"/>
        <v>1.485585995032435</v>
      </c>
      <c r="L301" s="34">
        <f t="shared" si="337"/>
        <v>2.3348361249842755</v>
      </c>
      <c r="M301" s="25">
        <f t="shared" si="338"/>
        <v>1.4382094230527318</v>
      </c>
      <c r="N301" s="26">
        <f t="shared" si="339"/>
        <v>0.13336308134285063</v>
      </c>
      <c r="O301" s="120">
        <f t="shared" si="340"/>
        <v>0.8966267019315437</v>
      </c>
      <c r="Q301" s="6">
        <v>2111</v>
      </c>
      <c r="R301" s="107">
        <v>4</v>
      </c>
      <c r="S301" s="24">
        <f t="shared" si="290"/>
        <v>1.3415806026220576</v>
      </c>
      <c r="T301" s="34">
        <f t="shared" si="291"/>
        <v>2.1618803484244427</v>
      </c>
      <c r="U301" s="25">
        <f t="shared" si="292"/>
        <v>1.1721236129606809</v>
      </c>
      <c r="V301" s="26">
        <f t="shared" si="293"/>
        <v>0.13239264864575606</v>
      </c>
      <c r="W301" s="120">
        <f t="shared" si="286"/>
        <v>0.98975673546376175</v>
      </c>
      <c r="Y301" s="6">
        <v>2111</v>
      </c>
      <c r="Z301" s="107">
        <v>4</v>
      </c>
      <c r="AA301" s="24">
        <f t="shared" si="294"/>
        <v>1.3953921207480418</v>
      </c>
      <c r="AB301" s="34">
        <f t="shared" si="295"/>
        <v>2.2030567212751988</v>
      </c>
      <c r="AC301" s="25">
        <f t="shared" si="296"/>
        <v>1.2354718788849213</v>
      </c>
      <c r="AD301" s="26">
        <f t="shared" si="297"/>
        <v>0.25542236353328601</v>
      </c>
      <c r="AE301" s="120">
        <f t="shared" si="287"/>
        <v>0.96758484239027753</v>
      </c>
      <c r="AG301" s="6">
        <v>2111</v>
      </c>
      <c r="AH301" s="107">
        <v>4</v>
      </c>
      <c r="AI301" s="24">
        <f t="shared" si="298"/>
        <v>1.4581798474490471</v>
      </c>
      <c r="AJ301" s="34">
        <f t="shared" si="299"/>
        <v>2.316152139732881</v>
      </c>
      <c r="AK301" s="25">
        <f t="shared" si="300"/>
        <v>1.4094648303582786</v>
      </c>
      <c r="AL301" s="26">
        <f t="shared" si="301"/>
        <v>6.702823102469728E-2</v>
      </c>
      <c r="AM301" s="120">
        <f t="shared" si="288"/>
        <v>0.9066873093746024</v>
      </c>
      <c r="AP301" s="6">
        <v>2127</v>
      </c>
      <c r="AQ301" s="107">
        <v>4.5</v>
      </c>
      <c r="AR301" s="24">
        <f t="shared" si="308"/>
        <v>1.6165455211025153</v>
      </c>
      <c r="AS301" s="34">
        <f t="shared" si="309"/>
        <v>2.5595662466044509</v>
      </c>
      <c r="AT301" s="25">
        <f t="shared" si="310"/>
        <v>1.5147173024683864</v>
      </c>
      <c r="AU301" s="26">
        <f t="shared" si="311"/>
        <v>0.1633324547566613</v>
      </c>
      <c r="AV301" s="120">
        <f t="shared" si="302"/>
        <v>1.0448489441360644</v>
      </c>
      <c r="AX301" s="6"/>
      <c r="AZ301" s="6">
        <v>2127</v>
      </c>
      <c r="BA301" s="107">
        <v>4.5</v>
      </c>
      <c r="BB301" s="107">
        <f t="shared" si="279"/>
        <v>5.8799028410013312</v>
      </c>
      <c r="BC301" s="24">
        <f t="shared" si="325"/>
        <v>4.6305499469290803</v>
      </c>
      <c r="BD301" s="34">
        <f t="shared" si="326"/>
        <v>5.0678234598543686</v>
      </c>
      <c r="BE301" s="25">
        <f t="shared" si="327"/>
        <v>4.6305499469290803</v>
      </c>
      <c r="BF301" s="26">
        <f t="shared" si="328"/>
        <v>0.10394635068757667</v>
      </c>
      <c r="BG301" s="16">
        <f t="shared" si="303"/>
        <v>0.43727351292528827</v>
      </c>
      <c r="BH301" s="67">
        <v>0</v>
      </c>
      <c r="BP301" s="107">
        <f t="shared" si="280"/>
        <v>8.5654583882514288</v>
      </c>
      <c r="BQ301" s="24">
        <f t="shared" si="335"/>
        <v>6.2150899650674409</v>
      </c>
      <c r="BR301" s="34">
        <f t="shared" si="329"/>
        <v>7.0377189131818367</v>
      </c>
      <c r="BS301" s="25">
        <f t="shared" si="330"/>
        <v>6.2150899650674409</v>
      </c>
      <c r="BT301" s="26">
        <f t="shared" si="331"/>
        <v>0.11201886163892069</v>
      </c>
      <c r="BU301" s="67">
        <v>0</v>
      </c>
      <c r="CC301" s="107">
        <f t="shared" si="281"/>
        <v>11.672346361563756</v>
      </c>
      <c r="CD301" s="24">
        <f t="shared" si="312"/>
        <v>7.6734407066651125</v>
      </c>
      <c r="CE301" s="34">
        <f t="shared" si="332"/>
        <v>9.0730576858796379</v>
      </c>
      <c r="CF301" s="25">
        <f t="shared" si="333"/>
        <v>7.6734407066651125</v>
      </c>
      <c r="CG301" s="26">
        <f t="shared" si="334"/>
        <v>0.11418166311701991</v>
      </c>
      <c r="CH301" s="67">
        <v>0</v>
      </c>
      <c r="CY301" s="67"/>
      <c r="DA301" s="6">
        <v>2127</v>
      </c>
      <c r="DB301" s="107">
        <f t="shared" si="341"/>
        <v>6.5</v>
      </c>
      <c r="DC301" s="24">
        <f t="shared" si="313"/>
        <v>1.2841610056501596</v>
      </c>
      <c r="DD301" s="34">
        <f t="shared" si="314"/>
        <v>2.3575753299331881</v>
      </c>
      <c r="DE301" s="25">
        <f t="shared" si="315"/>
        <v>1.2039620460510589</v>
      </c>
      <c r="DF301" s="26">
        <f t="shared" si="316"/>
        <v>0.1396238865681689</v>
      </c>
      <c r="DG301" s="120">
        <f t="shared" si="304"/>
        <v>1.1536132838821291</v>
      </c>
      <c r="DK301" s="6">
        <v>2127</v>
      </c>
      <c r="DL301" s="107">
        <f t="shared" si="342"/>
        <v>7.7918110006086092</v>
      </c>
      <c r="DM301" s="24">
        <f t="shared" si="317"/>
        <v>4.1621751066995225</v>
      </c>
      <c r="DN301" s="34">
        <f t="shared" si="318"/>
        <v>5.4325476695677031</v>
      </c>
      <c r="DO301" s="25">
        <f t="shared" si="319"/>
        <v>4.1621751066995225</v>
      </c>
      <c r="DP301" s="26">
        <f t="shared" si="320"/>
        <v>9.1826777553682584E-2</v>
      </c>
      <c r="DQ301" s="110">
        <f t="shared" si="305"/>
        <v>1.2703725628681806</v>
      </c>
      <c r="DR301" s="67">
        <v>0</v>
      </c>
      <c r="DT301" s="6">
        <v>2127</v>
      </c>
      <c r="DU301" s="107">
        <v>4.5</v>
      </c>
      <c r="DV301" s="24">
        <f t="shared" si="321"/>
        <v>1.6976951594189462</v>
      </c>
      <c r="DW301" s="34">
        <f t="shared" si="322"/>
        <v>2.6156944343270965</v>
      </c>
      <c r="DX301" s="25">
        <f t="shared" si="323"/>
        <v>1.6010683605032257</v>
      </c>
      <c r="DY301" s="26">
        <f t="shared" si="324"/>
        <v>0.32015428243978322</v>
      </c>
      <c r="DZ301" s="110">
        <f t="shared" si="306"/>
        <v>1.0146260738238708</v>
      </c>
      <c r="EC301" s="6">
        <v>2127</v>
      </c>
      <c r="ED301" s="107">
        <v>4.5</v>
      </c>
      <c r="EE301" s="24">
        <f>EG300+((ED301-EG300)*EI$130)</f>
        <v>3.6517361431872399</v>
      </c>
      <c r="EF301" s="34">
        <f>EG301+(ED301-EG301)*EI$133</f>
        <v>3.9486284930717059</v>
      </c>
      <c r="EG301" s="25">
        <f>EE301-((EH301-EH300)*EI$132/EI$131)</f>
        <v>3.6517361431872399</v>
      </c>
      <c r="EH301" s="26">
        <f>EH300+(EE301-EH300)*EJ301*EI$129*EI$131/EI$132</f>
        <v>0.18346567920692095</v>
      </c>
      <c r="EI301" s="110">
        <f t="shared" si="307"/>
        <v>0.296892349884466</v>
      </c>
      <c r="EJ301" s="67">
        <v>0</v>
      </c>
      <c r="EK301" s="6"/>
      <c r="EL301" s="23"/>
      <c r="EM301" s="24"/>
      <c r="EN301" s="34"/>
      <c r="EO301" s="25"/>
      <c r="EP301" s="26"/>
      <c r="EQ301" s="16"/>
      <c r="ES301" s="6"/>
      <c r="ET301" s="23"/>
    </row>
    <row r="302" spans="1:150" x14ac:dyDescent="0.35">
      <c r="A302" s="6">
        <v>2112</v>
      </c>
      <c r="B302" s="107">
        <v>4</v>
      </c>
      <c r="C302" s="24">
        <f t="shared" si="282"/>
        <v>1.3441317315357038</v>
      </c>
      <c r="D302" s="34">
        <f t="shared" si="283"/>
        <v>2.2183479403898687</v>
      </c>
      <c r="E302" s="25">
        <f t="shared" si="284"/>
        <v>1.2589968313690292</v>
      </c>
      <c r="F302" s="26">
        <f t="shared" si="289"/>
        <v>0.12915271114464116</v>
      </c>
      <c r="G302" s="120">
        <f t="shared" si="285"/>
        <v>0.95935110902083953</v>
      </c>
      <c r="I302" s="14">
        <v>2112</v>
      </c>
      <c r="J302" s="107">
        <v>4</v>
      </c>
      <c r="K302" s="24">
        <f t="shared" si="336"/>
        <v>1.4869526123603074</v>
      </c>
      <c r="L302" s="34">
        <f t="shared" si="337"/>
        <v>2.3357250362035522</v>
      </c>
      <c r="M302" s="25">
        <f t="shared" si="338"/>
        <v>1.4395769787746961</v>
      </c>
      <c r="N302" s="26">
        <f t="shared" si="339"/>
        <v>0.13475648233066273</v>
      </c>
      <c r="O302" s="120">
        <f t="shared" si="340"/>
        <v>0.89614805742885606</v>
      </c>
      <c r="Q302" s="14">
        <v>2112</v>
      </c>
      <c r="R302" s="107">
        <v>4</v>
      </c>
      <c r="S302" s="24">
        <f t="shared" si="290"/>
        <v>1.3424183289881888</v>
      </c>
      <c r="T302" s="34">
        <f t="shared" si="291"/>
        <v>2.1624595769311625</v>
      </c>
      <c r="U302" s="25">
        <f t="shared" si="292"/>
        <v>1.1730147337402501</v>
      </c>
      <c r="V302" s="26">
        <f t="shared" si="293"/>
        <v>0.13361137954682037</v>
      </c>
      <c r="W302" s="120">
        <f t="shared" si="286"/>
        <v>0.98944484319091242</v>
      </c>
      <c r="Y302" s="14">
        <v>2112</v>
      </c>
      <c r="Z302" s="107">
        <v>4</v>
      </c>
      <c r="AA302" s="24">
        <f t="shared" si="294"/>
        <v>1.3970032570016753</v>
      </c>
      <c r="AB302" s="34">
        <f t="shared" si="295"/>
        <v>2.2041682557454658</v>
      </c>
      <c r="AC302" s="25">
        <f t="shared" si="296"/>
        <v>1.2371819319161017</v>
      </c>
      <c r="AD302" s="26">
        <f t="shared" si="297"/>
        <v>0.25773861462148273</v>
      </c>
      <c r="AE302" s="120">
        <f t="shared" si="287"/>
        <v>0.96698632382936411</v>
      </c>
      <c r="AG302" s="14">
        <v>2112</v>
      </c>
      <c r="AH302" s="107">
        <v>4</v>
      </c>
      <c r="AI302" s="24">
        <f t="shared" si="298"/>
        <v>1.4591098463492926</v>
      </c>
      <c r="AJ302" s="34">
        <f t="shared" si="299"/>
        <v>2.3167515433784054</v>
      </c>
      <c r="AK302" s="25">
        <f t="shared" si="300"/>
        <v>1.4103869898129313</v>
      </c>
      <c r="AL302" s="26">
        <f t="shared" si="301"/>
        <v>6.7734359380296719E-2</v>
      </c>
      <c r="AM302" s="120">
        <f t="shared" si="288"/>
        <v>0.90636455356547407</v>
      </c>
      <c r="AP302" s="14">
        <v>2128</v>
      </c>
      <c r="AQ302" s="107">
        <v>4.5</v>
      </c>
      <c r="AR302" s="24">
        <f t="shared" si="308"/>
        <v>1.6175304385713751</v>
      </c>
      <c r="AS302" s="34">
        <f t="shared" si="309"/>
        <v>2.5602287768078247</v>
      </c>
      <c r="AT302" s="25">
        <f t="shared" si="310"/>
        <v>1.5157365797043458</v>
      </c>
      <c r="AU302" s="26">
        <f t="shared" si="311"/>
        <v>0.16480772807357477</v>
      </c>
      <c r="AV302" s="120">
        <f t="shared" si="302"/>
        <v>1.0444921971034788</v>
      </c>
      <c r="AX302" s="14"/>
      <c r="AZ302" s="14">
        <v>2128</v>
      </c>
      <c r="BA302" s="107">
        <v>4.5</v>
      </c>
      <c r="BB302" s="107">
        <f t="shared" si="279"/>
        <v>5.8877922929195741</v>
      </c>
      <c r="BC302" s="24">
        <f t="shared" si="325"/>
        <v>4.6738493733249928</v>
      </c>
      <c r="BD302" s="34">
        <f t="shared" si="326"/>
        <v>5.0987293951830965</v>
      </c>
      <c r="BE302" s="25">
        <f t="shared" si="327"/>
        <v>4.6738493733249928</v>
      </c>
      <c r="BF302" s="26">
        <f t="shared" si="328"/>
        <v>0.10394635068757667</v>
      </c>
      <c r="BG302" s="16">
        <f t="shared" si="303"/>
        <v>0.4248800218581037</v>
      </c>
      <c r="BH302" s="67">
        <v>0</v>
      </c>
      <c r="BP302" s="107">
        <f t="shared" si="280"/>
        <v>8.615583146423198</v>
      </c>
      <c r="BQ302" s="24">
        <f t="shared" si="335"/>
        <v>6.2977629502333334</v>
      </c>
      <c r="BR302" s="34">
        <f t="shared" si="329"/>
        <v>7.1090000188997857</v>
      </c>
      <c r="BS302" s="25">
        <f t="shared" si="330"/>
        <v>6.2977629502333334</v>
      </c>
      <c r="BT302" s="26">
        <f t="shared" si="331"/>
        <v>0.11201886163892069</v>
      </c>
      <c r="BU302" s="67">
        <v>0</v>
      </c>
      <c r="CC302" s="107">
        <f t="shared" si="281"/>
        <v>11.822112741998367</v>
      </c>
      <c r="CD302" s="24">
        <f t="shared" si="312"/>
        <v>7.8163209715619901</v>
      </c>
      <c r="CE302" s="34">
        <f t="shared" si="332"/>
        <v>9.2183480912147218</v>
      </c>
      <c r="CF302" s="25">
        <f t="shared" si="333"/>
        <v>7.8163209715619901</v>
      </c>
      <c r="CG302" s="26">
        <f t="shared" si="334"/>
        <v>0.11418166311701991</v>
      </c>
      <c r="CH302" s="67">
        <v>0</v>
      </c>
      <c r="CY302" s="67"/>
      <c r="DA302" s="14">
        <v>2128</v>
      </c>
      <c r="DB302" s="107">
        <f t="shared" si="341"/>
        <v>6.5</v>
      </c>
      <c r="DC302" s="24">
        <f t="shared" si="313"/>
        <v>1.2851238276953265</v>
      </c>
      <c r="DD302" s="34">
        <f t="shared" si="314"/>
        <v>2.3582102406806769</v>
      </c>
      <c r="DE302" s="25">
        <f t="shared" si="315"/>
        <v>1.2049388318164262</v>
      </c>
      <c r="DF302" s="26">
        <f t="shared" si="316"/>
        <v>0.14078598795771818</v>
      </c>
      <c r="DG302" s="120">
        <f t="shared" si="304"/>
        <v>1.1532714088642506</v>
      </c>
      <c r="DK302" s="14">
        <v>2128</v>
      </c>
      <c r="DL302" s="107">
        <f t="shared" si="342"/>
        <v>7.8024805953418124</v>
      </c>
      <c r="DM302" s="24">
        <f t="shared" si="317"/>
        <v>4.217962788312966</v>
      </c>
      <c r="DN302" s="34">
        <f t="shared" si="318"/>
        <v>5.4725440207730625</v>
      </c>
      <c r="DO302" s="25">
        <f t="shared" si="319"/>
        <v>4.217962788312966</v>
      </c>
      <c r="DP302" s="26">
        <f t="shared" si="320"/>
        <v>9.1826777553682584E-2</v>
      </c>
      <c r="DQ302" s="110">
        <f t="shared" si="305"/>
        <v>1.2545812324600965</v>
      </c>
      <c r="DR302" s="67">
        <v>0</v>
      </c>
      <c r="DT302" s="14">
        <v>2128</v>
      </c>
      <c r="DU302" s="107">
        <v>4.5</v>
      </c>
      <c r="DV302" s="24">
        <f t="shared" si="321"/>
        <v>1.699603046929721</v>
      </c>
      <c r="DW302" s="34">
        <f t="shared" si="322"/>
        <v>2.6169770617200268</v>
      </c>
      <c r="DX302" s="25">
        <f t="shared" si="323"/>
        <v>1.603041633415426</v>
      </c>
      <c r="DY302" s="26">
        <f t="shared" si="324"/>
        <v>0.32299432401373307</v>
      </c>
      <c r="DZ302" s="110">
        <f t="shared" si="306"/>
        <v>1.0139354283046007</v>
      </c>
      <c r="EC302" s="14">
        <v>2128</v>
      </c>
      <c r="ED302" s="107">
        <v>4.5</v>
      </c>
      <c r="EE302" s="24">
        <f>EG301+((ED302-EG301)*EI$130)</f>
        <v>3.6805686316803055</v>
      </c>
      <c r="EF302" s="34">
        <f>EG302+(ED302-EG302)*EI$133</f>
        <v>3.9673696105921987</v>
      </c>
      <c r="EG302" s="25">
        <f>EE302-((EH302-EH301)*EI$132/EI$131)</f>
        <v>3.6805686316803055</v>
      </c>
      <c r="EH302" s="26">
        <f>EH301+(EE302-EH301)*EJ302*EI$129*EI$131/EI$132</f>
        <v>0.18346567920692095</v>
      </c>
      <c r="EI302" s="110">
        <f t="shared" si="307"/>
        <v>0.28680097891189327</v>
      </c>
      <c r="EJ302" s="67">
        <v>0</v>
      </c>
      <c r="EK302" s="14"/>
      <c r="EL302" s="23"/>
      <c r="EM302" s="24"/>
      <c r="EN302" s="34"/>
      <c r="EO302" s="25"/>
      <c r="EP302" s="26"/>
      <c r="EQ302" s="16"/>
      <c r="ES302" s="14"/>
      <c r="ET302" s="23"/>
    </row>
    <row r="303" spans="1:150" x14ac:dyDescent="0.35">
      <c r="A303" s="14">
        <v>2113</v>
      </c>
      <c r="B303" s="107">
        <v>4</v>
      </c>
      <c r="C303" s="24">
        <f t="shared" si="282"/>
        <v>1.3449958057848259</v>
      </c>
      <c r="D303" s="34">
        <f t="shared" si="283"/>
        <v>2.2189264129540076</v>
      </c>
      <c r="E303" s="25">
        <f t="shared" si="284"/>
        <v>1.2598867891600121</v>
      </c>
      <c r="F303" s="26">
        <f t="shared" si="289"/>
        <v>0.13038617515369644</v>
      </c>
      <c r="G303" s="120">
        <f t="shared" si="285"/>
        <v>0.95903962379399554</v>
      </c>
      <c r="I303" s="6">
        <v>2113</v>
      </c>
      <c r="J303" s="107">
        <v>4</v>
      </c>
      <c r="K303" s="24">
        <f t="shared" si="336"/>
        <v>1.4882941475995499</v>
      </c>
      <c r="L303" s="34">
        <f t="shared" si="337"/>
        <v>2.3365982140548405</v>
      </c>
      <c r="M303" s="25">
        <f t="shared" si="338"/>
        <v>1.4409203293151391</v>
      </c>
      <c r="N303" s="26">
        <f t="shared" si="339"/>
        <v>0.13614982992726304</v>
      </c>
      <c r="O303" s="120">
        <f t="shared" si="340"/>
        <v>0.89567788473970134</v>
      </c>
      <c r="Q303" s="6">
        <v>2113</v>
      </c>
      <c r="R303" s="107">
        <v>4</v>
      </c>
      <c r="S303" s="24">
        <f t="shared" si="290"/>
        <v>1.3432557864744123</v>
      </c>
      <c r="T303" s="34">
        <f t="shared" si="291"/>
        <v>2.1630386201779559</v>
      </c>
      <c r="U303" s="25">
        <f t="shared" si="292"/>
        <v>1.1739055695045475</v>
      </c>
      <c r="V303" s="26">
        <f t="shared" si="293"/>
        <v>0.13482972643149566</v>
      </c>
      <c r="W303" s="120">
        <f t="shared" si="286"/>
        <v>0.9891330506734084</v>
      </c>
      <c r="Y303" s="6">
        <v>2113</v>
      </c>
      <c r="Z303" s="107">
        <v>4</v>
      </c>
      <c r="AA303" s="24">
        <f t="shared" si="294"/>
        <v>1.3986133916342438</v>
      </c>
      <c r="AB303" s="34">
        <f t="shared" si="295"/>
        <v>2.2052790998540965</v>
      </c>
      <c r="AC303" s="25">
        <f t="shared" si="296"/>
        <v>1.2388909228524563</v>
      </c>
      <c r="AD303" s="26">
        <f t="shared" si="297"/>
        <v>0.26005343300962458</v>
      </c>
      <c r="AE303" s="120">
        <f t="shared" si="287"/>
        <v>0.96638817700164026</v>
      </c>
      <c r="AG303" s="6">
        <v>2113</v>
      </c>
      <c r="AH303" s="107">
        <v>4</v>
      </c>
      <c r="AI303" s="24">
        <f t="shared" si="298"/>
        <v>1.4600143335401563</v>
      </c>
      <c r="AJ303" s="34">
        <f t="shared" si="299"/>
        <v>2.3173349473889648</v>
      </c>
      <c r="AK303" s="25">
        <f t="shared" si="300"/>
        <v>1.4112845344445613</v>
      </c>
      <c r="AL303" s="26">
        <f t="shared" si="301"/>
        <v>6.8440588352696646E-2</v>
      </c>
      <c r="AM303" s="120">
        <f t="shared" si="288"/>
        <v>0.90605041294440358</v>
      </c>
      <c r="AP303" s="6">
        <v>2129</v>
      </c>
      <c r="AQ303" s="107">
        <v>4.5</v>
      </c>
      <c r="AR303" s="24">
        <f t="shared" si="308"/>
        <v>1.6185146118993281</v>
      </c>
      <c r="AS303" s="34">
        <f t="shared" si="309"/>
        <v>2.5608908345204915</v>
      </c>
      <c r="AT303" s="25">
        <f t="shared" si="310"/>
        <v>1.5167551300315258</v>
      </c>
      <c r="AU303" s="26">
        <f t="shared" si="311"/>
        <v>0.16628250317310814</v>
      </c>
      <c r="AV303" s="120">
        <f t="shared" si="302"/>
        <v>1.0441357044889656</v>
      </c>
      <c r="AX303" s="6"/>
      <c r="AZ303" s="6">
        <v>2129</v>
      </c>
      <c r="BA303" s="107">
        <v>4.5</v>
      </c>
      <c r="BB303" s="107">
        <f t="shared" si="279"/>
        <v>5.895415410270707</v>
      </c>
      <c r="BC303" s="24">
        <f t="shared" si="325"/>
        <v>4.7159201076374035</v>
      </c>
      <c r="BD303" s="34">
        <f t="shared" si="326"/>
        <v>5.1287434635590596</v>
      </c>
      <c r="BE303" s="25">
        <f t="shared" si="327"/>
        <v>4.7159201076374035</v>
      </c>
      <c r="BF303" s="26">
        <f t="shared" si="328"/>
        <v>0.10394635068757667</v>
      </c>
      <c r="BG303" s="16">
        <f t="shared" si="303"/>
        <v>0.41282335592165609</v>
      </c>
      <c r="BH303" s="67">
        <v>0</v>
      </c>
      <c r="BP303" s="107">
        <f t="shared" si="280"/>
        <v>8.6648647411427397</v>
      </c>
      <c r="BQ303" s="24">
        <f t="shared" si="335"/>
        <v>6.3792859359122538</v>
      </c>
      <c r="BR303" s="34">
        <f t="shared" si="329"/>
        <v>7.1792385177429239</v>
      </c>
      <c r="BS303" s="25">
        <f t="shared" si="330"/>
        <v>6.3792859359122538</v>
      </c>
      <c r="BT303" s="26">
        <f t="shared" si="331"/>
        <v>0.11201886163892069</v>
      </c>
      <c r="BU303" s="67">
        <v>0</v>
      </c>
      <c r="CC303" s="107">
        <f t="shared" si="281"/>
        <v>11.972137020140091</v>
      </c>
      <c r="CD303" s="24">
        <f t="shared" si="312"/>
        <v>7.9594472762750197</v>
      </c>
      <c r="CE303" s="34">
        <f t="shared" si="332"/>
        <v>9.3638886866277939</v>
      </c>
      <c r="CF303" s="25">
        <f t="shared" si="333"/>
        <v>7.9594472762750197</v>
      </c>
      <c r="CG303" s="26">
        <f t="shared" si="334"/>
        <v>0.11418166311701991</v>
      </c>
      <c r="CH303" s="67">
        <v>0</v>
      </c>
      <c r="CY303" s="67"/>
      <c r="DA303" s="6">
        <v>2129</v>
      </c>
      <c r="DB303" s="107">
        <f t="shared" si="341"/>
        <v>6.5</v>
      </c>
      <c r="DC303" s="24">
        <f t="shared" si="313"/>
        <v>1.2860856442188395</v>
      </c>
      <c r="DD303" s="34">
        <f t="shared" si="314"/>
        <v>2.3588445343823641</v>
      </c>
      <c r="DE303" s="25">
        <f t="shared" si="315"/>
        <v>1.2059146682805604</v>
      </c>
      <c r="DF303" s="26">
        <f t="shared" si="316"/>
        <v>0.14194788615972223</v>
      </c>
      <c r="DG303" s="120">
        <f t="shared" si="304"/>
        <v>1.1529298661018037</v>
      </c>
      <c r="DK303" s="6">
        <v>2129</v>
      </c>
      <c r="DL303" s="107">
        <f t="shared" si="342"/>
        <v>7.8129324678872676</v>
      </c>
      <c r="DM303" s="24">
        <f t="shared" si="317"/>
        <v>4.2730556986524419</v>
      </c>
      <c r="DN303" s="34">
        <f t="shared" si="318"/>
        <v>5.5120125678846303</v>
      </c>
      <c r="DO303" s="25">
        <f t="shared" si="319"/>
        <v>4.2730556986524419</v>
      </c>
      <c r="DP303" s="26">
        <f t="shared" si="320"/>
        <v>9.1826777553682584E-2</v>
      </c>
      <c r="DQ303" s="110">
        <f t="shared" si="305"/>
        <v>1.2389568692321884</v>
      </c>
      <c r="DR303" s="67">
        <v>0</v>
      </c>
      <c r="DT303" s="6">
        <v>2129</v>
      </c>
      <c r="DU303" s="107">
        <v>4.5</v>
      </c>
      <c r="DV303" s="24">
        <f t="shared" si="321"/>
        <v>1.7015092482956358</v>
      </c>
      <c r="DW303" s="34">
        <f t="shared" si="322"/>
        <v>2.618258582337337</v>
      </c>
      <c r="DX303" s="25">
        <f t="shared" si="323"/>
        <v>1.6050132035959033</v>
      </c>
      <c r="DY303" s="26">
        <f t="shared" si="324"/>
        <v>0.32583244297548991</v>
      </c>
      <c r="DZ303" s="110">
        <f t="shared" si="306"/>
        <v>1.0132453787414337</v>
      </c>
      <c r="EC303" s="6">
        <v>2129</v>
      </c>
      <c r="ED303" s="107">
        <v>4.5</v>
      </c>
      <c r="EE303" s="24">
        <f>EG302+((ED303-EG302)*EI$130)</f>
        <v>3.7084211038894921</v>
      </c>
      <c r="EF303" s="34">
        <f>EG303+(ED303-EG303)*EI$133</f>
        <v>3.98547371752817</v>
      </c>
      <c r="EG303" s="25">
        <f>EE303-((EH303-EH302)*EI$132/EI$131)</f>
        <v>3.7084211038894921</v>
      </c>
      <c r="EH303" s="26">
        <f>EH302+(EE303-EH302)*EJ303*EI$129*EI$131/EI$132</f>
        <v>0.18346567920692095</v>
      </c>
      <c r="EI303" s="110">
        <f t="shared" si="307"/>
        <v>0.27705261363867795</v>
      </c>
      <c r="EJ303" s="67">
        <v>0</v>
      </c>
      <c r="EK303" s="6"/>
      <c r="EL303" s="23"/>
      <c r="EM303" s="24"/>
      <c r="EN303" s="34"/>
      <c r="EO303" s="25"/>
      <c r="EP303" s="26"/>
      <c r="EQ303" s="16"/>
      <c r="ES303" s="6"/>
      <c r="ET303" s="23"/>
    </row>
    <row r="304" spans="1:150" x14ac:dyDescent="0.35">
      <c r="A304" s="6">
        <v>2114</v>
      </c>
      <c r="B304" s="107">
        <v>4</v>
      </c>
      <c r="C304" s="24">
        <f t="shared" si="282"/>
        <v>1.3458578411501168</v>
      </c>
      <c r="D304" s="34">
        <f t="shared" si="283"/>
        <v>2.2195036359447382</v>
      </c>
      <c r="E304" s="25">
        <f t="shared" si="284"/>
        <v>1.2607748245303667</v>
      </c>
      <c r="F304" s="26">
        <f t="shared" si="289"/>
        <v>0.13161926235108412</v>
      </c>
      <c r="G304" s="120">
        <f t="shared" si="285"/>
        <v>0.9587288114143715</v>
      </c>
      <c r="I304" s="14">
        <v>2114</v>
      </c>
      <c r="J304" s="107">
        <v>4</v>
      </c>
      <c r="K304" s="24">
        <f t="shared" si="336"/>
        <v>1.4896119382092601</v>
      </c>
      <c r="L304" s="34">
        <f t="shared" si="337"/>
        <v>2.3374564968726039</v>
      </c>
      <c r="M304" s="25">
        <f t="shared" si="338"/>
        <v>1.4422407644193904</v>
      </c>
      <c r="N304" s="26">
        <f t="shared" si="339"/>
        <v>0.13754309974461215</v>
      </c>
      <c r="O304" s="120">
        <f t="shared" si="340"/>
        <v>0.89521573245321351</v>
      </c>
      <c r="Q304" s="14">
        <v>2114</v>
      </c>
      <c r="R304" s="107">
        <v>4</v>
      </c>
      <c r="S304" s="24">
        <f t="shared" si="290"/>
        <v>1.3440929761089837</v>
      </c>
      <c r="T304" s="34">
        <f t="shared" si="291"/>
        <v>2.1636174787501883</v>
      </c>
      <c r="U304" s="25">
        <f t="shared" si="292"/>
        <v>1.1747961211541358</v>
      </c>
      <c r="V304" s="26">
        <f t="shared" si="293"/>
        <v>0.13604768941678233</v>
      </c>
      <c r="W304" s="120">
        <f t="shared" si="286"/>
        <v>0.9888213575960525</v>
      </c>
      <c r="Y304" s="14">
        <v>2114</v>
      </c>
      <c r="Z304" s="107">
        <v>4</v>
      </c>
      <c r="AA304" s="24">
        <f t="shared" si="294"/>
        <v>1.4002225262301873</v>
      </c>
      <c r="AB304" s="34">
        <f t="shared" si="295"/>
        <v>2.2063892545665507</v>
      </c>
      <c r="AC304" s="25">
        <f t="shared" si="296"/>
        <v>1.2405988531793091</v>
      </c>
      <c r="AD304" s="26">
        <f t="shared" si="297"/>
        <v>0.26236681957557934</v>
      </c>
      <c r="AE304" s="120">
        <f t="shared" si="287"/>
        <v>0.96579040138724159</v>
      </c>
      <c r="AG304" s="14">
        <v>2114</v>
      </c>
      <c r="AH304" s="107">
        <v>4</v>
      </c>
      <c r="AI304" s="24">
        <f t="shared" si="298"/>
        <v>1.4608946776264657</v>
      </c>
      <c r="AJ304" s="34">
        <f t="shared" si="299"/>
        <v>2.3179032099262242</v>
      </c>
      <c r="AK304" s="25">
        <f t="shared" si="300"/>
        <v>1.4121587845018837</v>
      </c>
      <c r="AL304" s="26">
        <f t="shared" si="301"/>
        <v>6.9146905644357257E-2</v>
      </c>
      <c r="AM304" s="120">
        <f t="shared" si="288"/>
        <v>0.90574442542434053</v>
      </c>
      <c r="AP304" s="14">
        <v>2130</v>
      </c>
      <c r="AQ304" s="107">
        <v>4.5</v>
      </c>
      <c r="AR304" s="24">
        <f t="shared" si="308"/>
        <v>1.6194980833532402</v>
      </c>
      <c r="AS304" s="34">
        <f t="shared" si="309"/>
        <v>2.5615524452814098</v>
      </c>
      <c r="AT304" s="25">
        <f t="shared" si="310"/>
        <v>1.5177729927406309</v>
      </c>
      <c r="AU304" s="26">
        <f t="shared" si="311"/>
        <v>0.1677567798486532</v>
      </c>
      <c r="AV304" s="120">
        <f t="shared" si="302"/>
        <v>1.0437794525407789</v>
      </c>
      <c r="AX304" s="14"/>
      <c r="AZ304" s="14">
        <v>2130</v>
      </c>
      <c r="BA304" s="107">
        <v>4.5</v>
      </c>
      <c r="BB304" s="107">
        <f t="shared" si="279"/>
        <v>5.9027825301999046</v>
      </c>
      <c r="BC304" s="24">
        <f t="shared" si="325"/>
        <v>4.7567956494704564</v>
      </c>
      <c r="BD304" s="34">
        <f t="shared" si="326"/>
        <v>5.1578910577257631</v>
      </c>
      <c r="BE304" s="25">
        <f t="shared" si="327"/>
        <v>4.7567956494704564</v>
      </c>
      <c r="BF304" s="26">
        <f t="shared" si="328"/>
        <v>0.10394635068757667</v>
      </c>
      <c r="BG304" s="16">
        <f t="shared" si="303"/>
        <v>0.40109540825530665</v>
      </c>
      <c r="BH304" s="67">
        <v>0</v>
      </c>
      <c r="BP304" s="107">
        <f t="shared" si="280"/>
        <v>8.7133184669342363</v>
      </c>
      <c r="BQ304" s="24">
        <f t="shared" si="335"/>
        <v>6.4596700162806506</v>
      </c>
      <c r="BR304" s="34">
        <f t="shared" si="329"/>
        <v>7.248446974009406</v>
      </c>
      <c r="BS304" s="25">
        <f t="shared" si="330"/>
        <v>6.4596700162806506</v>
      </c>
      <c r="BT304" s="26">
        <f t="shared" si="331"/>
        <v>0.11201886163892069</v>
      </c>
      <c r="BU304" s="67">
        <v>0</v>
      </c>
      <c r="CC304" s="107">
        <f t="shared" si="281"/>
        <v>12.122419640088772</v>
      </c>
      <c r="CD304" s="24">
        <f t="shared" si="312"/>
        <v>8.1028200444847656</v>
      </c>
      <c r="CE304" s="34">
        <f t="shared" si="332"/>
        <v>9.5096799029461678</v>
      </c>
      <c r="CF304" s="25">
        <f t="shared" si="333"/>
        <v>8.1028200444847656</v>
      </c>
      <c r="CG304" s="26">
        <f t="shared" si="334"/>
        <v>0.11418166311701991</v>
      </c>
      <c r="CH304" s="67">
        <v>0</v>
      </c>
      <c r="CY304" s="67"/>
      <c r="DA304" s="14">
        <v>2130</v>
      </c>
      <c r="DB304" s="107">
        <f t="shared" si="341"/>
        <v>6.5</v>
      </c>
      <c r="DC304" s="24">
        <f t="shared" si="313"/>
        <v>1.2870465259891608</v>
      </c>
      <c r="DD304" s="34">
        <f t="shared" si="314"/>
        <v>2.3594782537807149</v>
      </c>
      <c r="DE304" s="25">
        <f t="shared" si="315"/>
        <v>1.2068896212011</v>
      </c>
      <c r="DF304" s="26">
        <f t="shared" si="316"/>
        <v>0.14310958043201297</v>
      </c>
      <c r="DG304" s="120">
        <f t="shared" si="304"/>
        <v>1.1525886325796149</v>
      </c>
      <c r="DK304" s="14">
        <v>2130</v>
      </c>
      <c r="DL304" s="107">
        <f t="shared" si="342"/>
        <v>7.8231731524252197</v>
      </c>
      <c r="DM304" s="24">
        <f t="shared" si="317"/>
        <v>4.3274612486315096</v>
      </c>
      <c r="DN304" s="34">
        <f t="shared" si="318"/>
        <v>5.5509604149593077</v>
      </c>
      <c r="DO304" s="25">
        <f t="shared" si="319"/>
        <v>4.3274612486315096</v>
      </c>
      <c r="DP304" s="26">
        <f t="shared" si="320"/>
        <v>9.1826777553682584E-2</v>
      </c>
      <c r="DQ304" s="110">
        <f t="shared" si="305"/>
        <v>1.2234991663277981</v>
      </c>
      <c r="DR304" s="67">
        <v>0</v>
      </c>
      <c r="DT304" s="14">
        <v>2130</v>
      </c>
      <c r="DU304" s="107">
        <v>4.5</v>
      </c>
      <c r="DV304" s="24">
        <f t="shared" si="321"/>
        <v>1.7034138048056786</v>
      </c>
      <c r="DW304" s="34">
        <f t="shared" si="322"/>
        <v>2.6195390211604179</v>
      </c>
      <c r="DX304" s="25">
        <f t="shared" si="323"/>
        <v>1.6069831094775662</v>
      </c>
      <c r="DY304" s="26">
        <f t="shared" si="324"/>
        <v>0.32866863989690498</v>
      </c>
      <c r="DZ304" s="110">
        <f t="shared" si="306"/>
        <v>1.0125559116828518</v>
      </c>
      <c r="EC304" s="14">
        <v>2130</v>
      </c>
      <c r="ED304" s="107">
        <v>4.5</v>
      </c>
      <c r="EE304" s="24">
        <f>EG303+((ED304-EG303)*EI$130)</f>
        <v>3.7353268705682883</v>
      </c>
      <c r="EF304" s="34">
        <f>EG304+(ED304-EG304)*EI$133</f>
        <v>4.0029624658693876</v>
      </c>
      <c r="EG304" s="25">
        <f>EE304-((EH304-EH303)*EI$132/EI$131)</f>
        <v>3.7353268705682883</v>
      </c>
      <c r="EH304" s="26">
        <f>EH303+(EE304-EH303)*EJ304*EI$129*EI$131/EI$132</f>
        <v>0.18346567920692095</v>
      </c>
      <c r="EI304" s="110">
        <f t="shared" si="307"/>
        <v>0.26763559530109937</v>
      </c>
      <c r="EJ304" s="67">
        <v>0</v>
      </c>
      <c r="EK304" s="14"/>
      <c r="EL304" s="23"/>
      <c r="EM304" s="24"/>
      <c r="EN304" s="34"/>
      <c r="EO304" s="25"/>
      <c r="EP304" s="26"/>
      <c r="EQ304" s="16"/>
      <c r="ES304" s="14"/>
      <c r="ET304" s="23"/>
    </row>
    <row r="305" spans="1:150" x14ac:dyDescent="0.35">
      <c r="A305" s="6">
        <v>2115</v>
      </c>
      <c r="B305" s="107">
        <v>4</v>
      </c>
      <c r="C305" s="24">
        <f t="shared" si="282"/>
        <v>1.3467180144107265</v>
      </c>
      <c r="D305" s="34">
        <f t="shared" si="283"/>
        <v>2.2200797161482582</v>
      </c>
      <c r="E305" s="25">
        <f t="shared" si="284"/>
        <v>1.2616611017665513</v>
      </c>
      <c r="F305" s="26">
        <f t="shared" si="289"/>
        <v>0.13285197122998521</v>
      </c>
      <c r="G305" s="120">
        <f t="shared" si="285"/>
        <v>0.95841861438170683</v>
      </c>
      <c r="I305" s="6">
        <v>2115</v>
      </c>
      <c r="J305" s="107">
        <v>4</v>
      </c>
      <c r="K305" s="24">
        <f t="shared" si="336"/>
        <v>1.4909072493947826</v>
      </c>
      <c r="L305" s="34">
        <f t="shared" si="337"/>
        <v>2.3383006777020672</v>
      </c>
      <c r="M305" s="25">
        <f t="shared" si="338"/>
        <v>1.4435395041570263</v>
      </c>
      <c r="N305" s="26">
        <f t="shared" si="339"/>
        <v>0.13893626872219322</v>
      </c>
      <c r="O305" s="120">
        <f t="shared" si="340"/>
        <v>0.89476117354504092</v>
      </c>
      <c r="Q305" s="6">
        <v>2115</v>
      </c>
      <c r="R305" s="107">
        <v>4</v>
      </c>
      <c r="S305" s="24">
        <f t="shared" si="290"/>
        <v>1.3449298987382337</v>
      </c>
      <c r="T305" s="34">
        <f t="shared" si="291"/>
        <v>2.1641961531316003</v>
      </c>
      <c r="U305" s="25">
        <f t="shared" si="292"/>
        <v>1.1756863894332317</v>
      </c>
      <c r="V305" s="26">
        <f t="shared" si="293"/>
        <v>0.13726526862041544</v>
      </c>
      <c r="W305" s="120">
        <f t="shared" si="286"/>
        <v>0.98850976369836863</v>
      </c>
      <c r="Y305" s="6">
        <v>2115</v>
      </c>
      <c r="Z305" s="107">
        <v>4</v>
      </c>
      <c r="AA305" s="24">
        <f t="shared" si="294"/>
        <v>1.4018306621880421</v>
      </c>
      <c r="AB305" s="34">
        <f t="shared" si="295"/>
        <v>2.2074987207444945</v>
      </c>
      <c r="AC305" s="25">
        <f t="shared" si="296"/>
        <v>1.242305724222299</v>
      </c>
      <c r="AD305" s="26">
        <f t="shared" si="297"/>
        <v>0.26467877519827127</v>
      </c>
      <c r="AE305" s="120">
        <f t="shared" si="287"/>
        <v>0.96519299652219548</v>
      </c>
      <c r="AG305" s="6">
        <v>2115</v>
      </c>
      <c r="AH305" s="107">
        <v>4</v>
      </c>
      <c r="AI305" s="24">
        <f t="shared" si="298"/>
        <v>1.4617521735556895</v>
      </c>
      <c r="AJ305" s="34">
        <f t="shared" si="299"/>
        <v>2.3184571429662153</v>
      </c>
      <c r="AK305" s="25">
        <f t="shared" si="300"/>
        <v>1.413010989178793</v>
      </c>
      <c r="AL305" s="26">
        <f t="shared" si="301"/>
        <v>6.9853299620834017E-2</v>
      </c>
      <c r="AM305" s="120">
        <f t="shared" si="288"/>
        <v>0.90544615378742233</v>
      </c>
      <c r="AP305" s="6">
        <v>2131</v>
      </c>
      <c r="AQ305" s="107">
        <v>4.5</v>
      </c>
      <c r="AR305" s="24">
        <f t="shared" si="308"/>
        <v>1.6204808908706436</v>
      </c>
      <c r="AS305" s="34">
        <f t="shared" si="309"/>
        <v>2.5622136320144184</v>
      </c>
      <c r="AT305" s="25">
        <f t="shared" si="310"/>
        <v>1.518790203099105</v>
      </c>
      <c r="AU305" s="26">
        <f t="shared" si="311"/>
        <v>0.16923055793229869</v>
      </c>
      <c r="AV305" s="120">
        <f t="shared" si="302"/>
        <v>1.0434234289153135</v>
      </c>
      <c r="AX305" s="6"/>
      <c r="AZ305" s="6">
        <v>2131</v>
      </c>
      <c r="BA305" s="107">
        <v>4.5</v>
      </c>
      <c r="BB305" s="107">
        <f t="shared" si="279"/>
        <v>5.9099034869565514</v>
      </c>
      <c r="BC305" s="24">
        <f t="shared" si="325"/>
        <v>4.7965086833934771</v>
      </c>
      <c r="BD305" s="34">
        <f t="shared" si="326"/>
        <v>5.1861968646405527</v>
      </c>
      <c r="BE305" s="25">
        <f t="shared" si="327"/>
        <v>4.7965086833934771</v>
      </c>
      <c r="BF305" s="26">
        <f t="shared" si="328"/>
        <v>0.10394635068757667</v>
      </c>
      <c r="BG305" s="16">
        <f t="shared" si="303"/>
        <v>0.3896881812470756</v>
      </c>
      <c r="BH305" s="67">
        <v>0</v>
      </c>
      <c r="BP305" s="107">
        <f t="shared" si="280"/>
        <v>8.7609592523920661</v>
      </c>
      <c r="BQ305" s="24">
        <f t="shared" si="335"/>
        <v>6.5389264175723278</v>
      </c>
      <c r="BR305" s="34">
        <f t="shared" si="329"/>
        <v>7.316637909759236</v>
      </c>
      <c r="BS305" s="25">
        <f t="shared" si="330"/>
        <v>6.5389264175723278</v>
      </c>
      <c r="BT305" s="26">
        <f t="shared" si="331"/>
        <v>0.11201886163892069</v>
      </c>
      <c r="BU305" s="67">
        <v>0</v>
      </c>
      <c r="CC305" s="107">
        <f t="shared" si="281"/>
        <v>12.272961046709003</v>
      </c>
      <c r="CD305" s="24">
        <f t="shared" si="312"/>
        <v>8.2464397006013677</v>
      </c>
      <c r="CE305" s="34">
        <f t="shared" si="332"/>
        <v>9.6557221717390398</v>
      </c>
      <c r="CF305" s="25">
        <f t="shared" si="333"/>
        <v>8.2464397006013677</v>
      </c>
      <c r="CG305" s="26">
        <f t="shared" si="334"/>
        <v>0.11418166311701991</v>
      </c>
      <c r="CH305" s="67">
        <v>0</v>
      </c>
      <c r="CY305" s="67"/>
      <c r="DA305" s="6">
        <v>2131</v>
      </c>
      <c r="DB305" s="107">
        <f t="shared" si="341"/>
        <v>6.5</v>
      </c>
      <c r="DC305" s="24">
        <f t="shared" si="313"/>
        <v>1.2880065377561931</v>
      </c>
      <c r="DD305" s="34">
        <f t="shared" si="314"/>
        <v>2.3601114379832753</v>
      </c>
      <c r="DE305" s="25">
        <f t="shared" si="315"/>
        <v>1.2078637507435004</v>
      </c>
      <c r="DF305" s="26">
        <f t="shared" si="316"/>
        <v>0.14427107009886359</v>
      </c>
      <c r="DG305" s="120">
        <f t="shared" si="304"/>
        <v>1.1522476872397749</v>
      </c>
      <c r="DK305" s="6">
        <v>2131</v>
      </c>
      <c r="DL305" s="107">
        <f t="shared" si="342"/>
        <v>7.8332088774039264</v>
      </c>
      <c r="DM305" s="24">
        <f t="shared" si="317"/>
        <v>4.3811868310424469</v>
      </c>
      <c r="DN305" s="34">
        <f t="shared" si="318"/>
        <v>5.5893945472689648</v>
      </c>
      <c r="DO305" s="25">
        <f t="shared" si="319"/>
        <v>4.3811868310424469</v>
      </c>
      <c r="DP305" s="26">
        <f t="shared" si="320"/>
        <v>9.1826777553682584E-2</v>
      </c>
      <c r="DQ305" s="110">
        <f t="shared" si="305"/>
        <v>1.2082077162265179</v>
      </c>
      <c r="DR305" s="67">
        <v>0</v>
      </c>
      <c r="DT305" s="6">
        <v>2131</v>
      </c>
      <c r="DU305" s="107">
        <v>4.5</v>
      </c>
      <c r="DV305" s="24">
        <f t="shared" si="321"/>
        <v>1.7053167535864238</v>
      </c>
      <c r="DW305" s="34">
        <f t="shared" si="322"/>
        <v>2.620818400658302</v>
      </c>
      <c r="DX305" s="25">
        <f t="shared" si="323"/>
        <v>1.6089513856281568</v>
      </c>
      <c r="DY305" s="26">
        <f t="shared" si="324"/>
        <v>0.33150291542508931</v>
      </c>
      <c r="DZ305" s="110">
        <f t="shared" si="306"/>
        <v>1.0118670150301452</v>
      </c>
      <c r="EC305" s="6">
        <v>2131</v>
      </c>
      <c r="ED305" s="107">
        <v>4.5</v>
      </c>
      <c r="EE305" s="24">
        <f>EG304+((ED305-EG304)*EI$130)</f>
        <v>3.761318110237672</v>
      </c>
      <c r="EF305" s="34">
        <f>EG305+(ED305-EG305)*EI$133</f>
        <v>4.0198567716544868</v>
      </c>
      <c r="EG305" s="25">
        <f>EE305-((EH305-EH304)*EI$132/EI$131)</f>
        <v>3.761318110237672</v>
      </c>
      <c r="EH305" s="26">
        <f>EH304+(EE305-EH304)*EJ305*EI$129*EI$131/EI$132</f>
        <v>0.18346567920692095</v>
      </c>
      <c r="EI305" s="110">
        <f t="shared" si="307"/>
        <v>0.25853866141681481</v>
      </c>
      <c r="EJ305" s="67">
        <v>0</v>
      </c>
      <c r="EK305" s="6"/>
      <c r="EL305" s="23"/>
      <c r="EM305" s="24"/>
      <c r="EN305" s="34"/>
      <c r="EO305" s="25"/>
      <c r="EP305" s="26"/>
      <c r="EQ305" s="16"/>
      <c r="ES305" s="6"/>
      <c r="ET305" s="23"/>
    </row>
    <row r="306" spans="1:150" x14ac:dyDescent="0.35">
      <c r="A306" s="14">
        <v>2116</v>
      </c>
      <c r="B306" s="107">
        <v>4</v>
      </c>
      <c r="C306" s="24">
        <f t="shared" si="282"/>
        <v>1.3475764846986258</v>
      </c>
      <c r="D306" s="34">
        <f t="shared" si="283"/>
        <v>2.2206547496912838</v>
      </c>
      <c r="E306" s="25">
        <f t="shared" si="284"/>
        <v>1.2625457687558213</v>
      </c>
      <c r="F306" s="26">
        <f t="shared" si="289"/>
        <v>0.13408430044654759</v>
      </c>
      <c r="G306" s="120">
        <f t="shared" si="285"/>
        <v>0.9581089809354626</v>
      </c>
      <c r="I306" s="14">
        <v>2116</v>
      </c>
      <c r="J306" s="107">
        <v>4</v>
      </c>
      <c r="K306" s="24">
        <f t="shared" si="336"/>
        <v>1.4921812780114305</v>
      </c>
      <c r="L306" s="34">
        <f t="shared" si="337"/>
        <v>2.3391315067460994</v>
      </c>
      <c r="M306" s="25">
        <f t="shared" si="338"/>
        <v>1.4448177026863069</v>
      </c>
      <c r="N306" s="26">
        <f t="shared" si="339"/>
        <v>0.14032931505528509</v>
      </c>
      <c r="O306" s="120">
        <f t="shared" si="340"/>
        <v>0.89431380405979244</v>
      </c>
      <c r="Q306" s="14">
        <v>2116</v>
      </c>
      <c r="R306" s="107">
        <v>4</v>
      </c>
      <c r="S306" s="24">
        <f t="shared" si="290"/>
        <v>1.3457665550615625</v>
      </c>
      <c r="T306" s="34">
        <f t="shared" si="291"/>
        <v>2.1647746437238702</v>
      </c>
      <c r="U306" s="25">
        <f t="shared" si="292"/>
        <v>1.1765763749598004</v>
      </c>
      <c r="V306" s="26">
        <f t="shared" si="293"/>
        <v>0.13848246416071588</v>
      </c>
      <c r="W306" s="120">
        <f t="shared" si="286"/>
        <v>0.9881982687640698</v>
      </c>
      <c r="Y306" s="14">
        <v>2116</v>
      </c>
      <c r="Z306" s="107">
        <v>4</v>
      </c>
      <c r="AA306" s="24">
        <f t="shared" si="294"/>
        <v>1.40343780075599</v>
      </c>
      <c r="AB306" s="34">
        <f t="shared" si="295"/>
        <v>2.2086074991656415</v>
      </c>
      <c r="AC306" s="25">
        <f t="shared" si="296"/>
        <v>1.2440115371779101</v>
      </c>
      <c r="AD306" s="26">
        <f t="shared" si="297"/>
        <v>0.26698930075737387</v>
      </c>
      <c r="AE306" s="120">
        <f t="shared" si="287"/>
        <v>0.96459596198773134</v>
      </c>
      <c r="AG306" s="14">
        <v>2116</v>
      </c>
      <c r="AH306" s="107">
        <v>4</v>
      </c>
      <c r="AI306" s="24">
        <f t="shared" si="298"/>
        <v>1.4625880465821706</v>
      </c>
      <c r="AJ306" s="34">
        <f t="shared" si="299"/>
        <v>2.3189975147850403</v>
      </c>
      <c r="AK306" s="25">
        <f t="shared" si="300"/>
        <v>1.4138423304385237</v>
      </c>
      <c r="AL306" s="26">
        <f t="shared" si="301"/>
        <v>7.055975927508977E-2</v>
      </c>
      <c r="AM306" s="120">
        <f t="shared" si="288"/>
        <v>0.90515518434651665</v>
      </c>
      <c r="AP306" s="14">
        <v>2132</v>
      </c>
      <c r="AQ306" s="107">
        <v>4.5</v>
      </c>
      <c r="AR306" s="24">
        <f t="shared" si="308"/>
        <v>1.6214630685043718</v>
      </c>
      <c r="AS306" s="34">
        <f t="shared" si="309"/>
        <v>2.5628744152968124</v>
      </c>
      <c r="AT306" s="25">
        <f t="shared" si="310"/>
        <v>1.5198067927643268</v>
      </c>
      <c r="AU306" s="26">
        <f t="shared" si="311"/>
        <v>0.17070383729085006</v>
      </c>
      <c r="AV306" s="120">
        <f t="shared" si="302"/>
        <v>1.0430676225324855</v>
      </c>
      <c r="AX306" s="14"/>
      <c r="AZ306" s="14">
        <v>2132</v>
      </c>
      <c r="BA306" s="107">
        <v>4.5</v>
      </c>
      <c r="BB306" s="107">
        <f t="shared" si="279"/>
        <v>5.9167876443400127</v>
      </c>
      <c r="BC306" s="24">
        <f t="shared" si="325"/>
        <v>4.8350910908084757</v>
      </c>
      <c r="BD306" s="34">
        <f t="shared" si="326"/>
        <v>5.2136848845445138</v>
      </c>
      <c r="BE306" s="25">
        <f t="shared" si="327"/>
        <v>4.8350910908084757</v>
      </c>
      <c r="BF306" s="26">
        <f t="shared" si="328"/>
        <v>0.10394635068757667</v>
      </c>
      <c r="BG306" s="16">
        <f t="shared" si="303"/>
        <v>0.37859379373603819</v>
      </c>
      <c r="BH306" s="67">
        <v>0</v>
      </c>
      <c r="BP306" s="107">
        <f t="shared" si="280"/>
        <v>8.8078016760576645</v>
      </c>
      <c r="BQ306" s="24">
        <f t="shared" si="335"/>
        <v>6.6170664814745628</v>
      </c>
      <c r="BR306" s="34">
        <f t="shared" si="329"/>
        <v>7.3838237995786482</v>
      </c>
      <c r="BS306" s="25">
        <f t="shared" si="330"/>
        <v>6.6170664814745628</v>
      </c>
      <c r="BT306" s="26">
        <f t="shared" si="331"/>
        <v>0.11201886163892069</v>
      </c>
      <c r="BU306" s="67">
        <v>0</v>
      </c>
      <c r="CC306" s="107">
        <f t="shared" si="281"/>
        <v>12.423761685631437</v>
      </c>
      <c r="CD306" s="24">
        <f t="shared" si="312"/>
        <v>8.3903066697658026</v>
      </c>
      <c r="CE306" s="34">
        <f t="shared" si="332"/>
        <v>9.8020159253187735</v>
      </c>
      <c r="CF306" s="25">
        <f t="shared" si="333"/>
        <v>8.3903066697658026</v>
      </c>
      <c r="CG306" s="26">
        <f t="shared" si="334"/>
        <v>0.11418166311701991</v>
      </c>
      <c r="CH306" s="67">
        <v>0</v>
      </c>
      <c r="CY306" s="67"/>
      <c r="DA306" s="14">
        <v>2132</v>
      </c>
      <c r="DB306" s="107">
        <f t="shared" si="341"/>
        <v>6.5</v>
      </c>
      <c r="DC306" s="24">
        <f t="shared" si="313"/>
        <v>1.2889657387633562</v>
      </c>
      <c r="DD306" s="34">
        <f t="shared" si="314"/>
        <v>2.3607441227719468</v>
      </c>
      <c r="DE306" s="25">
        <f t="shared" si="315"/>
        <v>1.2088371119568411</v>
      </c>
      <c r="DF306" s="26">
        <f t="shared" si="316"/>
        <v>0.14543235454533482</v>
      </c>
      <c r="DG306" s="120">
        <f t="shared" si="304"/>
        <v>1.1519070108151057</v>
      </c>
      <c r="DK306" s="14">
        <v>2132</v>
      </c>
      <c r="DL306" s="107">
        <f t="shared" si="342"/>
        <v>7.8430455860357071</v>
      </c>
      <c r="DM306" s="24">
        <f t="shared" si="317"/>
        <v>4.4342398164627186</v>
      </c>
      <c r="DN306" s="34">
        <f t="shared" si="318"/>
        <v>5.6273218358132642</v>
      </c>
      <c r="DO306" s="25">
        <f t="shared" si="319"/>
        <v>4.4342398164627186</v>
      </c>
      <c r="DP306" s="26">
        <f t="shared" si="320"/>
        <v>9.1826777553682584E-2</v>
      </c>
      <c r="DQ306" s="110">
        <f t="shared" si="305"/>
        <v>1.1930820193505456</v>
      </c>
      <c r="DR306" s="67">
        <v>0</v>
      </c>
      <c r="DT306" s="14">
        <v>2132</v>
      </c>
      <c r="DU306" s="107">
        <v>4.5</v>
      </c>
      <c r="DV306" s="24">
        <f t="shared" si="321"/>
        <v>1.7072181280306558</v>
      </c>
      <c r="DW306" s="34">
        <f t="shared" si="322"/>
        <v>2.6220967410463736</v>
      </c>
      <c r="DX306" s="25">
        <f t="shared" si="323"/>
        <v>1.6109180631482669</v>
      </c>
      <c r="DY306" s="26">
        <f t="shared" si="324"/>
        <v>0.33433527027457133</v>
      </c>
      <c r="DZ306" s="110">
        <f t="shared" si="306"/>
        <v>1.0111786778981067</v>
      </c>
      <c r="EC306" s="14">
        <v>2132</v>
      </c>
      <c r="ED306" s="107">
        <v>4.5</v>
      </c>
      <c r="EE306" s="24">
        <f>EG305+((ED306-EG305)*EI$130)</f>
        <v>3.7864259076706936</v>
      </c>
      <c r="EF306" s="34">
        <f>EG306+(ED306-EG306)*EI$133</f>
        <v>4.0361768399859512</v>
      </c>
      <c r="EG306" s="25">
        <f>EE306-((EH306-EH305)*EI$132/EI$131)</f>
        <v>3.7864259076706936</v>
      </c>
      <c r="EH306" s="26">
        <f>EH305+(EE306-EH305)*EJ306*EI$129*EI$131/EI$132</f>
        <v>0.18346567920692095</v>
      </c>
      <c r="EI306" s="110">
        <f t="shared" si="307"/>
        <v>0.24975093231525758</v>
      </c>
      <c r="EJ306" s="67">
        <v>0</v>
      </c>
      <c r="EK306" s="14"/>
      <c r="EL306" s="23"/>
      <c r="EM306" s="24"/>
      <c r="EN306" s="34"/>
      <c r="EO306" s="25"/>
      <c r="EP306" s="26"/>
      <c r="EQ306" s="16"/>
      <c r="ES306" s="14"/>
      <c r="ET306" s="23"/>
    </row>
    <row r="307" spans="1:150" x14ac:dyDescent="0.35">
      <c r="A307" s="6">
        <v>2117</v>
      </c>
      <c r="B307" s="107">
        <v>4</v>
      </c>
      <c r="C307" s="24">
        <f t="shared" si="282"/>
        <v>1.3484333952611074</v>
      </c>
      <c r="D307" s="34">
        <f t="shared" si="283"/>
        <v>2.2212288231056569</v>
      </c>
      <c r="E307" s="25">
        <f t="shared" si="284"/>
        <v>1.2634289586240879</v>
      </c>
      <c r="F307" s="26">
        <f t="shared" si="289"/>
        <v>0.13531624880360585</v>
      </c>
      <c r="G307" s="120">
        <f t="shared" si="285"/>
        <v>0.95779986448156906</v>
      </c>
      <c r="I307" s="6">
        <v>2117</v>
      </c>
      <c r="J307" s="107">
        <v>4</v>
      </c>
      <c r="K307" s="24">
        <f t="shared" si="336"/>
        <v>1.4934351562572945</v>
      </c>
      <c r="L307" s="34">
        <f t="shared" si="337"/>
        <v>2.3399496936798956</v>
      </c>
      <c r="M307" s="25">
        <f t="shared" si="338"/>
        <v>1.446076451815224</v>
      </c>
      <c r="N307" s="26">
        <f t="shared" si="339"/>
        <v>0.14172221812711069</v>
      </c>
      <c r="O307" s="120">
        <f t="shared" si="340"/>
        <v>0.89387324186467154</v>
      </c>
      <c r="Q307" s="6">
        <v>2117</v>
      </c>
      <c r="R307" s="107">
        <v>4</v>
      </c>
      <c r="S307" s="24">
        <f t="shared" si="290"/>
        <v>1.3466029456597213</v>
      </c>
      <c r="T307" s="34">
        <f t="shared" si="291"/>
        <v>2.1653529508624079</v>
      </c>
      <c r="U307" s="25">
        <f t="shared" si="292"/>
        <v>1.1774660782498585</v>
      </c>
      <c r="V307" s="26">
        <f t="shared" si="293"/>
        <v>0.13969927615647029</v>
      </c>
      <c r="W307" s="120">
        <f t="shared" si="286"/>
        <v>0.98788687261254937</v>
      </c>
      <c r="Y307" s="6">
        <v>2117</v>
      </c>
      <c r="Z307" s="107">
        <v>4</v>
      </c>
      <c r="AA307" s="24">
        <f t="shared" si="294"/>
        <v>1.4050439430606048</v>
      </c>
      <c r="AB307" s="34">
        <f t="shared" si="295"/>
        <v>2.2097155905397989</v>
      </c>
      <c r="AC307" s="25">
        <f t="shared" si="296"/>
        <v>1.2457162931381525</v>
      </c>
      <c r="AD307" s="26">
        <f t="shared" si="297"/>
        <v>0.26929839713306158</v>
      </c>
      <c r="AE307" s="120">
        <f t="shared" si="287"/>
        <v>0.96399929740164647</v>
      </c>
      <c r="AG307" s="6">
        <v>2117</v>
      </c>
      <c r="AH307" s="107">
        <v>4</v>
      </c>
      <c r="AI307" s="24">
        <f t="shared" si="298"/>
        <v>1.4634034560179998</v>
      </c>
      <c r="AJ307" s="34">
        <f t="shared" si="299"/>
        <v>2.3195250523107984</v>
      </c>
      <c r="AK307" s="25">
        <f t="shared" si="300"/>
        <v>1.4146539266319977</v>
      </c>
      <c r="AL307" s="26">
        <f t="shared" si="301"/>
        <v>7.1266274193727483E-2</v>
      </c>
      <c r="AM307" s="120">
        <f t="shared" si="288"/>
        <v>0.90487112567880068</v>
      </c>
      <c r="AP307" s="6">
        <v>2133</v>
      </c>
      <c r="AQ307" s="107">
        <v>4.5</v>
      </c>
      <c r="AR307" s="24">
        <f t="shared" si="308"/>
        <v>1.6224446468215235</v>
      </c>
      <c r="AS307" s="34">
        <f t="shared" si="309"/>
        <v>2.5635348136003451</v>
      </c>
      <c r="AT307" s="25">
        <f t="shared" si="310"/>
        <v>1.5208227901543767</v>
      </c>
      <c r="AU307" s="26">
        <f t="shared" si="311"/>
        <v>0.17217661782225799</v>
      </c>
      <c r="AV307" s="120">
        <f t="shared" si="302"/>
        <v>1.0427120234459684</v>
      </c>
      <c r="AX307" s="6"/>
      <c r="AZ307" s="6">
        <v>2133</v>
      </c>
      <c r="BA307" s="107">
        <v>4.5</v>
      </c>
      <c r="BB307" s="107">
        <f t="shared" si="279"/>
        <v>5.9234439254104361</v>
      </c>
      <c r="BC307" s="24">
        <f t="shared" si="325"/>
        <v>4.8725739624321669</v>
      </c>
      <c r="BD307" s="34">
        <f t="shared" si="326"/>
        <v>5.2403784494745613</v>
      </c>
      <c r="BE307" s="25">
        <f t="shared" si="327"/>
        <v>4.8725739624321669</v>
      </c>
      <c r="BF307" s="26">
        <f t="shared" si="328"/>
        <v>0.10394635068757667</v>
      </c>
      <c r="BG307" s="16">
        <f t="shared" si="303"/>
        <v>0.36780448704239443</v>
      </c>
      <c r="BH307" s="67">
        <v>0</v>
      </c>
      <c r="BP307" s="107">
        <f t="shared" si="280"/>
        <v>8.8538599810958694</v>
      </c>
      <c r="BQ307" s="24">
        <f t="shared" si="335"/>
        <v>6.6941016496015209</v>
      </c>
      <c r="BR307" s="34">
        <f t="shared" si="329"/>
        <v>7.450017065624543</v>
      </c>
      <c r="BS307" s="25">
        <f t="shared" si="330"/>
        <v>6.6941016496015209</v>
      </c>
      <c r="BT307" s="26">
        <f t="shared" si="331"/>
        <v>0.11201886163892069</v>
      </c>
      <c r="BU307" s="67">
        <v>0</v>
      </c>
      <c r="CC307" s="107">
        <f t="shared" si="281"/>
        <v>12.574822003254093</v>
      </c>
      <c r="CD307" s="24">
        <f t="shared" si="312"/>
        <v>8.5344213778511389</v>
      </c>
      <c r="CE307" s="34">
        <f t="shared" si="332"/>
        <v>9.9485615967421737</v>
      </c>
      <c r="CF307" s="25">
        <f t="shared" si="333"/>
        <v>8.5344213778511389</v>
      </c>
      <c r="CG307" s="26">
        <f t="shared" si="334"/>
        <v>0.11418166311701991</v>
      </c>
      <c r="CH307" s="67">
        <v>0</v>
      </c>
      <c r="CY307" s="67"/>
      <c r="DA307" s="6">
        <v>2133</v>
      </c>
      <c r="DB307" s="107">
        <f t="shared" si="341"/>
        <v>6.5</v>
      </c>
      <c r="DC307" s="24">
        <f t="shared" si="313"/>
        <v>1.2899241832161026</v>
      </c>
      <c r="DD307" s="34">
        <f t="shared" si="314"/>
        <v>2.3613763408859461</v>
      </c>
      <c r="DE307" s="25">
        <f t="shared" si="315"/>
        <v>1.209809755209148</v>
      </c>
      <c r="DF307" s="26">
        <f t="shared" si="316"/>
        <v>0.14659343321210228</v>
      </c>
      <c r="DG307" s="120">
        <f t="shared" si="304"/>
        <v>1.151566585676798</v>
      </c>
      <c r="DK307" s="6">
        <v>2133</v>
      </c>
      <c r="DL307" s="107">
        <f t="shared" si="342"/>
        <v>7.8526889550173493</v>
      </c>
      <c r="DM307" s="24">
        <f t="shared" si="317"/>
        <v>4.4866275495110681</v>
      </c>
      <c r="DN307" s="34">
        <f t="shared" si="318"/>
        <v>5.6647490414382666</v>
      </c>
      <c r="DO307" s="25">
        <f t="shared" si="319"/>
        <v>4.4866275495110681</v>
      </c>
      <c r="DP307" s="26">
        <f t="shared" si="320"/>
        <v>9.1826777553682584E-2</v>
      </c>
      <c r="DQ307" s="110">
        <f t="shared" si="305"/>
        <v>1.1781214919271985</v>
      </c>
      <c r="DR307" s="67">
        <v>0</v>
      </c>
      <c r="DT307" s="6">
        <v>2133</v>
      </c>
      <c r="DU307" s="107">
        <v>4.5</v>
      </c>
      <c r="DV307" s="24">
        <f t="shared" si="321"/>
        <v>1.7091179581818574</v>
      </c>
      <c r="DW307" s="34">
        <f t="shared" si="322"/>
        <v>2.6233740605184259</v>
      </c>
      <c r="DX307" s="25">
        <f t="shared" si="323"/>
        <v>1.6128831700283477</v>
      </c>
      <c r="DY307" s="26">
        <f t="shared" si="324"/>
        <v>0.33716570522026279</v>
      </c>
      <c r="DZ307" s="110">
        <f t="shared" si="306"/>
        <v>1.0104908904900782</v>
      </c>
      <c r="EC307" s="6">
        <v>2133</v>
      </c>
      <c r="ED307" s="107">
        <v>4.5</v>
      </c>
      <c r="EE307" s="24">
        <f>EG306+((ED307-EG306)*EI$130)</f>
        <v>3.8106802910689668</v>
      </c>
      <c r="EF307" s="34">
        <f>EG307+(ED307-EG307)*EI$133</f>
        <v>4.0519421891948282</v>
      </c>
      <c r="EG307" s="25">
        <f>EE307-((EH307-EH306)*EI$132/EI$131)</f>
        <v>3.8106802910689668</v>
      </c>
      <c r="EH307" s="26">
        <f>EH306+(EE307-EH306)*EJ307*EI$129*EI$131/EI$132</f>
        <v>0.18346567920692095</v>
      </c>
      <c r="EI307" s="110">
        <f t="shared" si="307"/>
        <v>0.24126189812586141</v>
      </c>
      <c r="EJ307" s="67">
        <v>0</v>
      </c>
      <c r="EK307" s="6"/>
      <c r="EL307" s="23"/>
      <c r="EM307" s="24"/>
      <c r="EN307" s="34"/>
      <c r="EO307" s="25"/>
      <c r="EP307" s="26"/>
      <c r="EQ307" s="16"/>
      <c r="ES307" s="6"/>
      <c r="ET307" s="23"/>
    </row>
    <row r="308" spans="1:150" x14ac:dyDescent="0.35">
      <c r="A308" s="6">
        <v>2118</v>
      </c>
      <c r="B308" s="107">
        <v>4</v>
      </c>
      <c r="C308" s="24">
        <f t="shared" si="282"/>
        <v>1.3492888750472571</v>
      </c>
      <c r="D308" s="34">
        <f t="shared" si="283"/>
        <v>2.2218020142866313</v>
      </c>
      <c r="E308" s="25">
        <f t="shared" si="284"/>
        <v>1.2643107912102021</v>
      </c>
      <c r="F308" s="26">
        <f t="shared" si="289"/>
        <v>0.13654781523602694</v>
      </c>
      <c r="G308" s="120">
        <f t="shared" si="285"/>
        <v>0.9574912230764292</v>
      </c>
      <c r="I308" s="14">
        <v>2118</v>
      </c>
      <c r="J308" s="107">
        <v>4</v>
      </c>
      <c r="K308" s="24">
        <f t="shared" si="336"/>
        <v>1.4946699551665357</v>
      </c>
      <c r="L308" s="34">
        <f t="shared" si="337"/>
        <v>2.3407559098406012</v>
      </c>
      <c r="M308" s="25">
        <f t="shared" si="338"/>
        <v>1.447316784370156</v>
      </c>
      <c r="N308" s="26">
        <f t="shared" si="339"/>
        <v>0.14311495844465127</v>
      </c>
      <c r="O308" s="120">
        <f t="shared" si="340"/>
        <v>0.89343912547044524</v>
      </c>
      <c r="Q308" s="14">
        <v>2118</v>
      </c>
      <c r="R308" s="107">
        <v>4</v>
      </c>
      <c r="S308" s="24">
        <f t="shared" si="290"/>
        <v>1.347439071017652</v>
      </c>
      <c r="T308" s="34">
        <f t="shared" si="291"/>
        <v>2.165931074829107</v>
      </c>
      <c r="U308" s="25">
        <f t="shared" si="292"/>
        <v>1.1783554997370873</v>
      </c>
      <c r="V308" s="26">
        <f t="shared" si="293"/>
        <v>0.14091570472683407</v>
      </c>
      <c r="W308" s="120">
        <f t="shared" si="286"/>
        <v>0.98757557509201965</v>
      </c>
      <c r="Y308" s="14">
        <v>2118</v>
      </c>
      <c r="Z308" s="107">
        <v>4</v>
      </c>
      <c r="AA308" s="24">
        <f t="shared" si="294"/>
        <v>1.4066490901300903</v>
      </c>
      <c r="AB308" s="34">
        <f t="shared" si="295"/>
        <v>2.2108229955218301</v>
      </c>
      <c r="AC308" s="25">
        <f t="shared" si="296"/>
        <v>1.2474199931105079</v>
      </c>
      <c r="AD308" s="26">
        <f t="shared" si="297"/>
        <v>0.27160606520580916</v>
      </c>
      <c r="AE308" s="120">
        <f t="shared" si="287"/>
        <v>0.96340300241132226</v>
      </c>
      <c r="AG308" s="14">
        <v>2118</v>
      </c>
      <c r="AH308" s="107">
        <v>4</v>
      </c>
      <c r="AI308" s="24">
        <f t="shared" si="298"/>
        <v>1.4641994987820222</v>
      </c>
      <c r="AJ308" s="34">
        <f t="shared" si="299"/>
        <v>2.3200404433489306</v>
      </c>
      <c r="AK308" s="25">
        <f t="shared" si="300"/>
        <v>1.4154468359214318</v>
      </c>
      <c r="AL308" s="26">
        <f t="shared" si="301"/>
        <v>7.1972834525040386E-2</v>
      </c>
      <c r="AM308" s="120">
        <f t="shared" si="288"/>
        <v>0.90459360742749872</v>
      </c>
      <c r="AP308" s="14">
        <v>2134</v>
      </c>
      <c r="AQ308" s="107">
        <v>4.5</v>
      </c>
      <c r="AR308" s="24">
        <f t="shared" si="308"/>
        <v>1.6234256532614599</v>
      </c>
      <c r="AS308" s="34">
        <f t="shared" si="309"/>
        <v>2.5641948435074644</v>
      </c>
      <c r="AT308" s="25">
        <f t="shared" si="310"/>
        <v>1.5218382207807148</v>
      </c>
      <c r="AU308" s="26">
        <f t="shared" si="311"/>
        <v>0.17364889945241371</v>
      </c>
      <c r="AV308" s="120">
        <f t="shared" si="302"/>
        <v>1.0423566227267496</v>
      </c>
      <c r="AX308" s="14"/>
      <c r="AZ308" s="14">
        <v>2134</v>
      </c>
      <c r="BA308" s="107">
        <v>4.5</v>
      </c>
      <c r="BB308" s="107">
        <f t="shared" si="279"/>
        <v>5.9298808397497602</v>
      </c>
      <c r="BC308" s="24">
        <f t="shared" si="325"/>
        <v>4.9089876112869852</v>
      </c>
      <c r="BD308" s="34">
        <f t="shared" si="326"/>
        <v>5.2663002412489561</v>
      </c>
      <c r="BE308" s="25">
        <f t="shared" si="327"/>
        <v>4.9089876112869852</v>
      </c>
      <c r="BF308" s="26">
        <f t="shared" si="328"/>
        <v>0.10394635068757667</v>
      </c>
      <c r="BG308" s="16">
        <f t="shared" si="303"/>
        <v>0.35731262996197088</v>
      </c>
      <c r="BH308" s="67">
        <v>0</v>
      </c>
      <c r="BP308" s="107">
        <f t="shared" si="280"/>
        <v>8.8991480888908825</v>
      </c>
      <c r="BQ308" s="24">
        <f t="shared" si="335"/>
        <v>6.7700434489706467</v>
      </c>
      <c r="BR308" s="34">
        <f t="shared" si="329"/>
        <v>7.515230072942729</v>
      </c>
      <c r="BS308" s="25">
        <f t="shared" si="330"/>
        <v>6.7700434489706467</v>
      </c>
      <c r="BT308" s="26">
        <f t="shared" si="331"/>
        <v>0.11201886163892069</v>
      </c>
      <c r="BU308" s="67">
        <v>0</v>
      </c>
      <c r="CC308" s="107">
        <f t="shared" si="281"/>
        <v>12.726142446743696</v>
      </c>
      <c r="CD308" s="24">
        <f t="shared" si="312"/>
        <v>8.6787842514637994</v>
      </c>
      <c r="CE308" s="34">
        <f t="shared" si="332"/>
        <v>10.095359619811763</v>
      </c>
      <c r="CF308" s="25">
        <f t="shared" si="333"/>
        <v>8.6787842514637994</v>
      </c>
      <c r="CG308" s="26">
        <f t="shared" si="334"/>
        <v>0.11418166311701991</v>
      </c>
      <c r="CH308" s="67">
        <v>0</v>
      </c>
      <c r="CY308" s="67"/>
      <c r="DA308" s="14">
        <v>2134</v>
      </c>
      <c r="DB308" s="107">
        <f t="shared" si="341"/>
        <v>6.5</v>
      </c>
      <c r="DC308" s="24">
        <f t="shared" si="313"/>
        <v>1.2908819207105677</v>
      </c>
      <c r="DD308" s="34">
        <f t="shared" si="314"/>
        <v>2.3620081222806881</v>
      </c>
      <c r="DE308" s="25">
        <f t="shared" si="315"/>
        <v>1.2107817265856744</v>
      </c>
      <c r="DF308" s="26">
        <f t="shared" si="316"/>
        <v>0.14775430559072392</v>
      </c>
      <c r="DG308" s="120">
        <f t="shared" si="304"/>
        <v>1.1512263956950137</v>
      </c>
      <c r="DK308" s="14">
        <v>2134</v>
      </c>
      <c r="DL308" s="107">
        <f t="shared" si="342"/>
        <v>7.862144411661121</v>
      </c>
      <c r="DM308" s="24">
        <f t="shared" si="317"/>
        <v>4.5383573454235178</v>
      </c>
      <c r="DN308" s="34">
        <f t="shared" si="318"/>
        <v>5.7016828186066792</v>
      </c>
      <c r="DO308" s="25">
        <f t="shared" si="319"/>
        <v>4.5383573454235178</v>
      </c>
      <c r="DP308" s="26">
        <f t="shared" si="320"/>
        <v>9.1826777553682584E-2</v>
      </c>
      <c r="DQ308" s="110">
        <f t="shared" si="305"/>
        <v>1.1633254731831615</v>
      </c>
      <c r="DR308" s="67">
        <v>0</v>
      </c>
      <c r="DT308" s="14">
        <v>2134</v>
      </c>
      <c r="DU308" s="107">
        <v>4.5</v>
      </c>
      <c r="DV308" s="24">
        <f t="shared" si="321"/>
        <v>1.7110162710790842</v>
      </c>
      <c r="DW308" s="34">
        <f t="shared" si="322"/>
        <v>2.6246503754548289</v>
      </c>
      <c r="DX308" s="25">
        <f t="shared" si="323"/>
        <v>1.6148467314689676</v>
      </c>
      <c r="DY308" s="26">
        <f t="shared" si="324"/>
        <v>0.33999422109114857</v>
      </c>
      <c r="DZ308" s="110">
        <f t="shared" si="306"/>
        <v>1.0098036439858613</v>
      </c>
      <c r="EC308" s="14">
        <v>2134</v>
      </c>
      <c r="ED308" s="107">
        <v>4.5</v>
      </c>
      <c r="EE308" s="24">
        <f>EG307+((ED308-EG307)*EI$130)</f>
        <v>3.8341102679755328</v>
      </c>
      <c r="EF308" s="34">
        <f>EG308+(ED308-EG308)*EI$133</f>
        <v>4.0671716741840962</v>
      </c>
      <c r="EG308" s="25">
        <f>EE308-((EH308-EH307)*EI$132/EI$131)</f>
        <v>3.8341102679755328</v>
      </c>
      <c r="EH308" s="26">
        <f>EH307+(EE308-EH307)*EJ308*EI$129*EI$131/EI$132</f>
        <v>0.18346567920692095</v>
      </c>
      <c r="EI308" s="110">
        <f t="shared" si="307"/>
        <v>0.23306140620856342</v>
      </c>
      <c r="EJ308" s="67">
        <v>0</v>
      </c>
      <c r="EK308" s="14"/>
      <c r="EL308" s="23"/>
      <c r="EM308" s="24"/>
      <c r="EN308" s="34"/>
      <c r="EO308" s="25"/>
      <c r="EP308" s="26"/>
      <c r="EQ308" s="16"/>
      <c r="ES308" s="14"/>
      <c r="ET308" s="23"/>
    </row>
    <row r="309" spans="1:150" x14ac:dyDescent="0.35">
      <c r="A309" s="14">
        <v>2119</v>
      </c>
      <c r="B309" s="107">
        <v>4</v>
      </c>
      <c r="C309" s="24">
        <f t="shared" si="282"/>
        <v>1.350143040135982</v>
      </c>
      <c r="D309" s="34">
        <f t="shared" si="283"/>
        <v>2.2223743933554401</v>
      </c>
      <c r="E309" s="25">
        <f t="shared" si="284"/>
        <v>1.265191374392985</v>
      </c>
      <c r="F309" s="26">
        <f t="shared" si="289"/>
        <v>0.13777899879751965</v>
      </c>
      <c r="G309" s="120">
        <f t="shared" si="285"/>
        <v>0.95718301896245506</v>
      </c>
      <c r="I309" s="6">
        <v>2119</v>
      </c>
      <c r="J309" s="107">
        <v>4</v>
      </c>
      <c r="K309" s="24">
        <f t="shared" si="336"/>
        <v>1.495886687913945</v>
      </c>
      <c r="L309" s="34">
        <f t="shared" si="337"/>
        <v>2.3415507902986379</v>
      </c>
      <c r="M309" s="25">
        <f t="shared" si="338"/>
        <v>1.4485396773825199</v>
      </c>
      <c r="N309" s="26">
        <f t="shared" si="339"/>
        <v>0.14450751757792848</v>
      </c>
      <c r="O309" s="120">
        <f t="shared" si="340"/>
        <v>0.89301111291611801</v>
      </c>
      <c r="Q309" s="6">
        <v>2119</v>
      </c>
      <c r="R309" s="107">
        <v>4</v>
      </c>
      <c r="S309" s="24">
        <f t="shared" si="290"/>
        <v>1.3482749315429199</v>
      </c>
      <c r="T309" s="34">
        <f t="shared" si="291"/>
        <v>2.1665090158626352</v>
      </c>
      <c r="U309" s="25">
        <f t="shared" si="292"/>
        <v>1.1792446397886693</v>
      </c>
      <c r="V309" s="26">
        <f t="shared" si="293"/>
        <v>0.14213174999125314</v>
      </c>
      <c r="W309" s="120">
        <f t="shared" si="286"/>
        <v>0.98726437607396589</v>
      </c>
      <c r="Y309" s="6">
        <v>2119</v>
      </c>
      <c r="Z309" s="107">
        <v>4</v>
      </c>
      <c r="AA309" s="24">
        <f t="shared" si="294"/>
        <v>1.408253242913061</v>
      </c>
      <c r="AB309" s="34">
        <f t="shared" si="295"/>
        <v>2.21192971472213</v>
      </c>
      <c r="AC309" s="25">
        <f t="shared" si="296"/>
        <v>1.2491226380340459</v>
      </c>
      <c r="AD309" s="26">
        <f t="shared" si="297"/>
        <v>0.27391230585622967</v>
      </c>
      <c r="AE309" s="120">
        <f t="shared" si="287"/>
        <v>0.96280707668808407</v>
      </c>
      <c r="AG309" s="6">
        <v>2119</v>
      </c>
      <c r="AH309" s="107">
        <v>4</v>
      </c>
      <c r="AI309" s="24">
        <f t="shared" si="298"/>
        <v>1.4649772127578335</v>
      </c>
      <c r="AJ309" s="34">
        <f t="shared" si="299"/>
        <v>2.320544338687796</v>
      </c>
      <c r="AK309" s="25">
        <f t="shared" si="300"/>
        <v>1.4162220595196862</v>
      </c>
      <c r="AL309" s="26">
        <f t="shared" si="301"/>
        <v>7.2679430948781654E-2</v>
      </c>
      <c r="AM309" s="120">
        <f t="shared" si="288"/>
        <v>0.90432227916810981</v>
      </c>
      <c r="AP309" s="6">
        <v>2135</v>
      </c>
      <c r="AQ309" s="107">
        <v>4.5</v>
      </c>
      <c r="AR309" s="24">
        <f t="shared" si="308"/>
        <v>1.624406112457027</v>
      </c>
      <c r="AS309" s="34">
        <f t="shared" si="309"/>
        <v>2.5648545199053574</v>
      </c>
      <c r="AT309" s="25">
        <f t="shared" si="310"/>
        <v>1.5228531075467038</v>
      </c>
      <c r="AU309" s="26">
        <f t="shared" si="311"/>
        <v>0.17512068213227347</v>
      </c>
      <c r="AV309" s="120">
        <f t="shared" si="302"/>
        <v>1.0420014123586536</v>
      </c>
      <c r="AX309" s="6"/>
      <c r="AZ309" s="6">
        <v>2135</v>
      </c>
      <c r="BA309" s="107">
        <v>4.5</v>
      </c>
      <c r="BB309" s="107">
        <f t="shared" si="279"/>
        <v>5.9361065085230766</v>
      </c>
      <c r="BC309" s="24">
        <f t="shared" si="325"/>
        <v>4.9443615861077959</v>
      </c>
      <c r="BD309" s="34">
        <f t="shared" si="326"/>
        <v>5.2914723089531446</v>
      </c>
      <c r="BE309" s="25">
        <f t="shared" si="327"/>
        <v>4.9443615861077959</v>
      </c>
      <c r="BF309" s="26">
        <f t="shared" si="328"/>
        <v>0.10394635068757667</v>
      </c>
      <c r="BG309" s="16">
        <f t="shared" si="303"/>
        <v>0.34711072284534872</v>
      </c>
      <c r="BH309" s="67">
        <v>0</v>
      </c>
      <c r="BP309" s="107">
        <f t="shared" si="280"/>
        <v>8.9436796116680046</v>
      </c>
      <c r="BQ309" s="24">
        <f t="shared" si="335"/>
        <v>6.8449034784139435</v>
      </c>
      <c r="BR309" s="34">
        <f t="shared" si="329"/>
        <v>7.5794751250528645</v>
      </c>
      <c r="BS309" s="25">
        <f t="shared" si="330"/>
        <v>6.8449034784139435</v>
      </c>
      <c r="BT309" s="26">
        <f t="shared" si="331"/>
        <v>0.11201886163892069</v>
      </c>
      <c r="BU309" s="67">
        <v>0</v>
      </c>
      <c r="CC309" s="107">
        <f t="shared" si="281"/>
        <v>12.87772346403699</v>
      </c>
      <c r="CD309" s="24">
        <f t="shared" si="312"/>
        <v>8.8233957179448197</v>
      </c>
      <c r="CE309" s="34">
        <f t="shared" si="332"/>
        <v>10.242410429077079</v>
      </c>
      <c r="CF309" s="25">
        <f t="shared" si="333"/>
        <v>8.8233957179448197</v>
      </c>
      <c r="CG309" s="26">
        <f t="shared" si="334"/>
        <v>0.11418166311701991</v>
      </c>
      <c r="CH309" s="67">
        <v>0</v>
      </c>
      <c r="CY309" s="67"/>
      <c r="DA309" s="6">
        <v>2135</v>
      </c>
      <c r="DB309" s="107">
        <f t="shared" si="341"/>
        <v>6.5</v>
      </c>
      <c r="DC309" s="24">
        <f t="shared" si="313"/>
        <v>1.2918389966257489</v>
      </c>
      <c r="DD309" s="34">
        <f t="shared" si="314"/>
        <v>2.3626394943646436</v>
      </c>
      <c r="DE309" s="25">
        <f t="shared" si="315"/>
        <v>1.211753068253298</v>
      </c>
      <c r="DF309" s="26">
        <f t="shared" si="316"/>
        <v>0.14891497121931016</v>
      </c>
      <c r="DG309" s="120">
        <f t="shared" si="304"/>
        <v>1.1508864261113456</v>
      </c>
      <c r="DK309" s="6">
        <v>2135</v>
      </c>
      <c r="DL309" s="107">
        <f t="shared" si="342"/>
        <v>7.8714171495999024</v>
      </c>
      <c r="DM309" s="24">
        <f t="shared" si="317"/>
        <v>4.589436486922521</v>
      </c>
      <c r="DN309" s="34">
        <f t="shared" si="318"/>
        <v>5.7381297188596045</v>
      </c>
      <c r="DO309" s="25">
        <f t="shared" si="319"/>
        <v>4.589436486922521</v>
      </c>
      <c r="DP309" s="26">
        <f t="shared" si="320"/>
        <v>9.1826777553682584E-2</v>
      </c>
      <c r="DQ309" s="110">
        <f t="shared" si="305"/>
        <v>1.1486932319370835</v>
      </c>
      <c r="DR309" s="67">
        <v>0</v>
      </c>
      <c r="DT309" s="6">
        <v>2135</v>
      </c>
      <c r="DU309" s="107">
        <v>4.5</v>
      </c>
      <c r="DV309" s="24">
        <f t="shared" si="321"/>
        <v>1.7129130910663375</v>
      </c>
      <c r="DW309" s="34">
        <f t="shared" si="322"/>
        <v>2.6259257006092485</v>
      </c>
      <c r="DX309" s="25">
        <f t="shared" si="323"/>
        <v>1.6168087701680749</v>
      </c>
      <c r="DY309" s="26">
        <f t="shared" si="324"/>
        <v>0.34282081876462689</v>
      </c>
      <c r="DZ309" s="110">
        <f t="shared" si="306"/>
        <v>1.0091169304411736</v>
      </c>
      <c r="EC309" s="6">
        <v>2135</v>
      </c>
      <c r="ED309" s="107">
        <v>4.5</v>
      </c>
      <c r="EE309" s="24">
        <f>EG308+((ED309-EG308)*EI$130)</f>
        <v>3.8567438599670445</v>
      </c>
      <c r="EF309" s="34">
        <f>EG309+(ED309-EG309)*EI$133</f>
        <v>4.0818835089785788</v>
      </c>
      <c r="EG309" s="25">
        <f>EE309-((EH309-EH308)*EI$132/EI$131)</f>
        <v>3.8567438599670445</v>
      </c>
      <c r="EH309" s="26">
        <f>EH308+(EE309-EH308)*EJ309*EI$129*EI$131/EI$132</f>
        <v>0.18346567920692095</v>
      </c>
      <c r="EI309" s="110">
        <f t="shared" si="307"/>
        <v>0.22513964901153427</v>
      </c>
      <c r="EJ309" s="67">
        <v>0</v>
      </c>
      <c r="EK309" s="6"/>
      <c r="EL309" s="23"/>
      <c r="EM309" s="24"/>
      <c r="EN309" s="34"/>
      <c r="EO309" s="25"/>
      <c r="EP309" s="26"/>
      <c r="EQ309" s="16"/>
      <c r="ES309" s="6"/>
      <c r="ET309" s="23"/>
    </row>
    <row r="310" spans="1:150" x14ac:dyDescent="0.35">
      <c r="A310" s="6">
        <v>2120</v>
      </c>
      <c r="B310" s="107">
        <v>4</v>
      </c>
      <c r="C310" s="24">
        <f t="shared" si="282"/>
        <v>1.3509959950214052</v>
      </c>
      <c r="D310" s="34">
        <f t="shared" si="283"/>
        <v>2.222946023435727</v>
      </c>
      <c r="E310" s="25">
        <f t="shared" si="284"/>
        <v>1.2660708052857341</v>
      </c>
      <c r="F310" s="26">
        <f t="shared" si="289"/>
        <v>0.13900979864876126</v>
      </c>
      <c r="G310" s="120">
        <f t="shared" si="285"/>
        <v>0.95687521814999288</v>
      </c>
      <c r="I310" s="14">
        <v>2120</v>
      </c>
      <c r="J310" s="107">
        <v>4</v>
      </c>
      <c r="K310" s="24">
        <f t="shared" si="336"/>
        <v>1.4970863129409626</v>
      </c>
      <c r="L310" s="34">
        <f t="shared" si="337"/>
        <v>2.3423349358171164</v>
      </c>
      <c r="M310" s="25">
        <f t="shared" si="338"/>
        <v>1.4497460551032562</v>
      </c>
      <c r="N310" s="26">
        <f t="shared" si="339"/>
        <v>0.14589987810256691</v>
      </c>
      <c r="O310" s="120">
        <f t="shared" si="340"/>
        <v>0.89258888071386022</v>
      </c>
      <c r="Q310" s="14">
        <v>2120</v>
      </c>
      <c r="R310" s="107">
        <v>4</v>
      </c>
      <c r="S310" s="24">
        <f t="shared" si="290"/>
        <v>1.3491105275805957</v>
      </c>
      <c r="T310" s="34">
        <f t="shared" si="291"/>
        <v>2.1670867741667559</v>
      </c>
      <c r="U310" s="25">
        <f t="shared" si="292"/>
        <v>1.1801334987180863</v>
      </c>
      <c r="V310" s="26">
        <f t="shared" si="293"/>
        <v>0.14334741206940069</v>
      </c>
      <c r="W310" s="120">
        <f t="shared" si="286"/>
        <v>0.98695327544866962</v>
      </c>
      <c r="Y310" s="14">
        <v>2120</v>
      </c>
      <c r="Z310" s="107">
        <v>4</v>
      </c>
      <c r="AA310" s="24">
        <f t="shared" si="294"/>
        <v>1.4098564022937166</v>
      </c>
      <c r="AB310" s="34">
        <f t="shared" si="295"/>
        <v>2.2130357487151038</v>
      </c>
      <c r="AC310" s="25">
        <f t="shared" si="296"/>
        <v>1.2508242287924678</v>
      </c>
      <c r="AD310" s="26">
        <f t="shared" si="297"/>
        <v>0.27621711996494341</v>
      </c>
      <c r="AE310" s="120">
        <f t="shared" si="287"/>
        <v>0.96221151992263598</v>
      </c>
      <c r="AG310" s="14">
        <v>2120</v>
      </c>
      <c r="AH310" s="107">
        <v>4</v>
      </c>
      <c r="AI310" s="24">
        <f t="shared" si="298"/>
        <v>1.4657375799710508</v>
      </c>
      <c r="AJ310" s="34">
        <f t="shared" si="299"/>
        <v>2.3210373540909264</v>
      </c>
      <c r="AK310" s="25">
        <f t="shared" si="300"/>
        <v>1.4169805447552712</v>
      </c>
      <c r="AL310" s="26">
        <f t="shared" si="301"/>
        <v>7.3386054647561066E-2</v>
      </c>
      <c r="AM310" s="120">
        <f t="shared" si="288"/>
        <v>0.90405680933565513</v>
      </c>
      <c r="AP310" s="14">
        <v>2136</v>
      </c>
      <c r="AQ310" s="107">
        <v>4.5</v>
      </c>
      <c r="AR310" s="24">
        <f t="shared" si="308"/>
        <v>1.6253860465227954</v>
      </c>
      <c r="AS310" s="34">
        <f t="shared" si="309"/>
        <v>2.5655138561600488</v>
      </c>
      <c r="AT310" s="25">
        <f t="shared" si="310"/>
        <v>1.5238674710154596</v>
      </c>
      <c r="AU310" s="26">
        <f t="shared" si="311"/>
        <v>0.17659196583527834</v>
      </c>
      <c r="AV310" s="120">
        <f t="shared" si="302"/>
        <v>1.0416463851445892</v>
      </c>
      <c r="AX310" s="14"/>
      <c r="AZ310" s="14">
        <v>2136</v>
      </c>
      <c r="BA310" s="107">
        <v>4.5</v>
      </c>
      <c r="BB310" s="107">
        <f t="shared" si="279"/>
        <v>5.9421286875603503</v>
      </c>
      <c r="BC310" s="24">
        <f t="shared" si="325"/>
        <v>4.9787246850818221</v>
      </c>
      <c r="BD310" s="34">
        <f t="shared" si="326"/>
        <v>5.3159160859493069</v>
      </c>
      <c r="BE310" s="25">
        <f t="shared" si="327"/>
        <v>4.9787246850818221</v>
      </c>
      <c r="BF310" s="26">
        <f t="shared" si="328"/>
        <v>0.10394635068757667</v>
      </c>
      <c r="BG310" s="16">
        <f t="shared" si="303"/>
        <v>0.33719140086748478</v>
      </c>
      <c r="BH310" s="67">
        <v>0</v>
      </c>
      <c r="BP310" s="107">
        <f t="shared" si="280"/>
        <v>8.9874678642350894</v>
      </c>
      <c r="BQ310" s="24">
        <f t="shared" si="335"/>
        <v>6.9186933958616237</v>
      </c>
      <c r="BR310" s="34">
        <f t="shared" si="329"/>
        <v>7.6427644597923363</v>
      </c>
      <c r="BS310" s="25">
        <f t="shared" si="330"/>
        <v>6.9186933958616237</v>
      </c>
      <c r="BT310" s="26">
        <f t="shared" si="331"/>
        <v>0.11201886163892069</v>
      </c>
      <c r="BU310" s="67">
        <v>0</v>
      </c>
      <c r="CC310" s="107">
        <f t="shared" si="281"/>
        <v>13.029565503842063</v>
      </c>
      <c r="CD310" s="24">
        <f t="shared" si="312"/>
        <v>8.9682562053711212</v>
      </c>
      <c r="CE310" s="34">
        <f t="shared" si="332"/>
        <v>10.38971445983595</v>
      </c>
      <c r="CF310" s="25">
        <f t="shared" si="333"/>
        <v>8.9682562053711212</v>
      </c>
      <c r="CG310" s="26">
        <f t="shared" si="334"/>
        <v>0.11418166311701991</v>
      </c>
      <c r="CH310" s="67">
        <v>0</v>
      </c>
      <c r="CY310" s="67"/>
      <c r="DA310" s="14">
        <v>2136</v>
      </c>
      <c r="DB310" s="107">
        <f t="shared" si="341"/>
        <v>6.5</v>
      </c>
      <c r="DC310" s="24">
        <f t="shared" si="313"/>
        <v>1.2927954524823162</v>
      </c>
      <c r="DD310" s="34">
        <f t="shared" si="314"/>
        <v>2.3632704822160382</v>
      </c>
      <c r="DE310" s="25">
        <f t="shared" si="315"/>
        <v>1.2127238187939051</v>
      </c>
      <c r="DF310" s="26">
        <f t="shared" si="316"/>
        <v>0.15007542967856249</v>
      </c>
      <c r="DG310" s="120">
        <f t="shared" si="304"/>
        <v>1.1505466634221331</v>
      </c>
      <c r="DK310" s="14">
        <v>2136</v>
      </c>
      <c r="DL310" s="107">
        <f t="shared" si="342"/>
        <v>7.8805121432103498</v>
      </c>
      <c r="DM310" s="24">
        <f t="shared" si="317"/>
        <v>4.639872221355132</v>
      </c>
      <c r="DN310" s="34">
        <f t="shared" si="318"/>
        <v>5.7740961940044579</v>
      </c>
      <c r="DO310" s="25">
        <f t="shared" si="319"/>
        <v>4.639872221355132</v>
      </c>
      <c r="DP310" s="26">
        <f t="shared" si="320"/>
        <v>9.1826777553682584E-2</v>
      </c>
      <c r="DQ310" s="110">
        <f t="shared" si="305"/>
        <v>1.134223972649326</v>
      </c>
      <c r="DR310" s="67">
        <v>0</v>
      </c>
      <c r="DT310" s="14">
        <v>2136</v>
      </c>
      <c r="DU310" s="107">
        <v>4.5</v>
      </c>
      <c r="DV310" s="24">
        <f t="shared" si="321"/>
        <v>1.7148084400700621</v>
      </c>
      <c r="DW310" s="34">
        <f t="shared" si="322"/>
        <v>2.6272000492761425</v>
      </c>
      <c r="DX310" s="25">
        <f t="shared" si="323"/>
        <v>1.6187693065786806</v>
      </c>
      <c r="DY310" s="26">
        <f t="shared" si="324"/>
        <v>0.34564549916143222</v>
      </c>
      <c r="DZ310" s="110">
        <f t="shared" si="306"/>
        <v>1.0084307426974619</v>
      </c>
      <c r="EC310" s="14">
        <v>2136</v>
      </c>
      <c r="ED310" s="107">
        <v>4.5</v>
      </c>
      <c r="EE310" s="24">
        <f>EG309+((ED310-EG309)*EI$130)</f>
        <v>3.8786081361667648</v>
      </c>
      <c r="EF310" s="34">
        <f>EG310+(ED310-EG310)*EI$133</f>
        <v>4.0960952885083968</v>
      </c>
      <c r="EG310" s="25">
        <f>EE310-((EH310-EH309)*EI$132/EI$131)</f>
        <v>3.8786081361667648</v>
      </c>
      <c r="EH310" s="26">
        <f>EH309+(EE310-EH309)*EJ310*EI$129*EI$131/EI$132</f>
        <v>0.18346567920692095</v>
      </c>
      <c r="EI310" s="110">
        <f t="shared" si="307"/>
        <v>0.21748715234163196</v>
      </c>
      <c r="EJ310" s="67">
        <v>0</v>
      </c>
      <c r="EK310" s="14"/>
      <c r="EL310" s="23"/>
      <c r="EM310" s="24"/>
      <c r="EN310" s="34"/>
      <c r="EO310" s="25"/>
      <c r="EP310" s="26"/>
      <c r="EQ310" s="16"/>
      <c r="ES310" s="14"/>
      <c r="ET310" s="23"/>
    </row>
    <row r="311" spans="1:150" x14ac:dyDescent="0.35">
      <c r="A311" s="6">
        <v>2121</v>
      </c>
      <c r="B311" s="107">
        <v>4</v>
      </c>
      <c r="C311" s="24">
        <f t="shared" si="282"/>
        <v>1.3518478337698943</v>
      </c>
      <c r="D311" s="34">
        <f t="shared" si="283"/>
        <v>2.2235169613524199</v>
      </c>
      <c r="E311" s="25">
        <f t="shared" si="284"/>
        <v>1.2669491713114158</v>
      </c>
      <c r="F311" s="26">
        <f t="shared" si="289"/>
        <v>0.14024021404671022</v>
      </c>
      <c r="G311" s="120">
        <f t="shared" si="285"/>
        <v>0.95656779004100412</v>
      </c>
      <c r="I311" s="6">
        <v>2121</v>
      </c>
      <c r="J311" s="107">
        <v>4</v>
      </c>
      <c r="K311" s="24">
        <f t="shared" si="336"/>
        <v>1.4982697369128064</v>
      </c>
      <c r="L311" s="34">
        <f t="shared" si="337"/>
        <v>2.343108914705391</v>
      </c>
      <c r="M311" s="25">
        <f t="shared" si="338"/>
        <v>1.4509367918544478</v>
      </c>
      <c r="N311" s="26">
        <f t="shared" si="339"/>
        <v>0.14729202354545981</v>
      </c>
      <c r="O311" s="120">
        <f t="shared" si="340"/>
        <v>0.89217212285094316</v>
      </c>
      <c r="Q311" s="6">
        <v>2121</v>
      </c>
      <c r="R311" s="107">
        <v>4</v>
      </c>
      <c r="S311" s="24">
        <f t="shared" si="290"/>
        <v>1.3499458594252831</v>
      </c>
      <c r="T311" s="34">
        <f t="shared" si="291"/>
        <v>2.167664349917048</v>
      </c>
      <c r="U311" s="25">
        <f t="shared" si="292"/>
        <v>1.1810220767954585</v>
      </c>
      <c r="V311" s="26">
        <f t="shared" si="293"/>
        <v>0.14456269108112604</v>
      </c>
      <c r="W311" s="120">
        <f t="shared" si="286"/>
        <v>0.98664227312158959</v>
      </c>
      <c r="Y311" s="6">
        <v>2121</v>
      </c>
      <c r="Z311" s="107">
        <v>4</v>
      </c>
      <c r="AA311" s="24">
        <f t="shared" si="294"/>
        <v>1.4114585691041239</v>
      </c>
      <c r="AB311" s="34">
        <f t="shared" si="295"/>
        <v>2.2141410980460159</v>
      </c>
      <c r="AC311" s="25">
        <f t="shared" si="296"/>
        <v>1.2525247662246399</v>
      </c>
      <c r="AD311" s="26">
        <f t="shared" si="297"/>
        <v>0.27852050841247217</v>
      </c>
      <c r="AE311" s="120">
        <f t="shared" si="287"/>
        <v>0.96161633182137596</v>
      </c>
      <c r="AG311" s="6">
        <v>2121</v>
      </c>
      <c r="AH311" s="107">
        <v>4</v>
      </c>
      <c r="AI311" s="24">
        <f t="shared" si="298"/>
        <v>1.4664815295955813</v>
      </c>
      <c r="AJ311" s="34">
        <f t="shared" si="299"/>
        <v>2.3215200721820604</v>
      </c>
      <c r="AK311" s="25">
        <f t="shared" si="300"/>
        <v>1.4177231879724008</v>
      </c>
      <c r="AL311" s="26">
        <f t="shared" si="301"/>
        <v>7.4092697279781072E-2</v>
      </c>
      <c r="AM311" s="120">
        <f t="shared" si="288"/>
        <v>0.90379688420965953</v>
      </c>
      <c r="AP311" s="6">
        <v>2137</v>
      </c>
      <c r="AQ311" s="107">
        <v>4.5</v>
      </c>
      <c r="AR311" s="24">
        <f t="shared" si="308"/>
        <v>1.6263654753136871</v>
      </c>
      <c r="AS311" s="34">
        <f t="shared" si="309"/>
        <v>2.5661728642726294</v>
      </c>
      <c r="AT311" s="25">
        <f t="shared" si="310"/>
        <v>1.5248813296501988</v>
      </c>
      <c r="AU311" s="26">
        <f t="shared" si="311"/>
        <v>0.17806275055503903</v>
      </c>
      <c r="AV311" s="120">
        <f t="shared" si="302"/>
        <v>1.0412915346224305</v>
      </c>
      <c r="AX311" s="6"/>
      <c r="AZ311" s="6">
        <v>2137</v>
      </c>
      <c r="BA311" s="107">
        <v>4.5</v>
      </c>
      <c r="BB311" s="107">
        <f t="shared" si="279"/>
        <v>5.9479547886525364</v>
      </c>
      <c r="BC311" s="24">
        <f t="shared" si="325"/>
        <v>5.0121049698487976</v>
      </c>
      <c r="BD311" s="34">
        <f t="shared" si="326"/>
        <v>5.3396524064301065</v>
      </c>
      <c r="BE311" s="25">
        <f t="shared" si="327"/>
        <v>5.0121049698487976</v>
      </c>
      <c r="BF311" s="26">
        <f t="shared" si="328"/>
        <v>0.10394635068757667</v>
      </c>
      <c r="BG311" s="16">
        <f t="shared" si="303"/>
        <v>0.32754743658130892</v>
      </c>
      <c r="BH311" s="67">
        <v>0</v>
      </c>
      <c r="BP311" s="107">
        <f t="shared" si="280"/>
        <v>9.030525874927001</v>
      </c>
      <c r="BQ311" s="24">
        <f t="shared" si="335"/>
        <v>6.9914249064406349</v>
      </c>
      <c r="BR311" s="34">
        <f t="shared" si="329"/>
        <v>7.7051102454108626</v>
      </c>
      <c r="BS311" s="25">
        <f t="shared" si="330"/>
        <v>6.9914249064406349</v>
      </c>
      <c r="BT311" s="26">
        <f t="shared" si="331"/>
        <v>0.11201886163892069</v>
      </c>
      <c r="BU311" s="67">
        <v>0</v>
      </c>
      <c r="CC311" s="107">
        <f t="shared" si="281"/>
        <v>13.181669015639679</v>
      </c>
      <c r="CD311" s="24">
        <f t="shared" si="312"/>
        <v>9.1133661425567709</v>
      </c>
      <c r="CE311" s="34">
        <f t="shared" si="332"/>
        <v>10.537272148135788</v>
      </c>
      <c r="CF311" s="25">
        <f t="shared" si="333"/>
        <v>9.1133661425567709</v>
      </c>
      <c r="CG311" s="26">
        <f t="shared" si="334"/>
        <v>0.11418166311701991</v>
      </c>
      <c r="CH311" s="67">
        <v>0</v>
      </c>
      <c r="CY311" s="67"/>
      <c r="DA311" s="6">
        <v>2137</v>
      </c>
      <c r="DB311" s="107">
        <f t="shared" si="341"/>
        <v>6.5</v>
      </c>
      <c r="DC311" s="24">
        <f t="shared" si="313"/>
        <v>1.2937513262708886</v>
      </c>
      <c r="DD311" s="34">
        <f t="shared" si="314"/>
        <v>2.363901108781127</v>
      </c>
      <c r="DE311" s="25">
        <f t="shared" si="315"/>
        <v>1.2136940135094265</v>
      </c>
      <c r="DF311" s="26">
        <f t="shared" si="316"/>
        <v>0.1512356805881489</v>
      </c>
      <c r="DG311" s="120">
        <f t="shared" si="304"/>
        <v>1.1502070952717005</v>
      </c>
      <c r="DK311" s="6">
        <v>2137</v>
      </c>
      <c r="DL311" s="107">
        <f t="shared" si="342"/>
        <v>7.889434160881045</v>
      </c>
      <c r="DM311" s="24">
        <f t="shared" si="317"/>
        <v>4.6896717580783669</v>
      </c>
      <c r="DN311" s="34">
        <f t="shared" si="318"/>
        <v>5.8095885990593041</v>
      </c>
      <c r="DO311" s="25">
        <f t="shared" si="319"/>
        <v>4.6896717580783669</v>
      </c>
      <c r="DP311" s="26">
        <f t="shared" si="320"/>
        <v>9.1826777553682584E-2</v>
      </c>
      <c r="DQ311" s="110">
        <f t="shared" si="305"/>
        <v>1.1199168409809372</v>
      </c>
      <c r="DR311" s="67">
        <v>0</v>
      </c>
      <c r="DT311" s="6">
        <v>2137</v>
      </c>
      <c r="DU311" s="107">
        <v>4.5</v>
      </c>
      <c r="DV311" s="24">
        <f t="shared" si="321"/>
        <v>1.7167023378480712</v>
      </c>
      <c r="DW311" s="34">
        <f t="shared" si="322"/>
        <v>2.6284734334410036</v>
      </c>
      <c r="DX311" s="25">
        <f t="shared" si="323"/>
        <v>1.6207283591400057</v>
      </c>
      <c r="DY311" s="26">
        <f t="shared" si="324"/>
        <v>0.34846826324108121</v>
      </c>
      <c r="DZ311" s="110">
        <f t="shared" si="306"/>
        <v>1.0077450743009979</v>
      </c>
      <c r="EC311" s="6">
        <v>2137</v>
      </c>
      <c r="ED311" s="107">
        <v>4.5</v>
      </c>
      <c r="EE311" s="24">
        <f>EG310+((ED311-EG310)*EI$130)</f>
        <v>3.8997292456184565</v>
      </c>
      <c r="EF311" s="34">
        <f>EG311+(ED311-EG311)*EI$133</f>
        <v>4.1098240096519962</v>
      </c>
      <c r="EG311" s="25">
        <f>EE311-((EH311-EH310)*EI$132/EI$131)</f>
        <v>3.8997292456184565</v>
      </c>
      <c r="EH311" s="26">
        <f>EH310+(EE311-EH310)*EJ311*EI$129*EI$131/EI$132</f>
        <v>0.18346567920692095</v>
      </c>
      <c r="EI311" s="110">
        <f t="shared" si="307"/>
        <v>0.21009476403353977</v>
      </c>
      <c r="EJ311" s="67">
        <v>0</v>
      </c>
      <c r="EK311" s="6"/>
      <c r="EL311" s="23"/>
      <c r="EM311" s="24"/>
      <c r="EN311" s="34"/>
      <c r="EO311" s="25"/>
      <c r="EP311" s="26"/>
      <c r="EQ311" s="16"/>
      <c r="ES311" s="6"/>
      <c r="ET311" s="23"/>
    </row>
    <row r="312" spans="1:150" x14ac:dyDescent="0.35">
      <c r="A312" s="14">
        <v>2122</v>
      </c>
      <c r="B312" s="107">
        <v>4</v>
      </c>
      <c r="C312" s="24">
        <f t="shared" si="282"/>
        <v>1.35269864106152</v>
      </c>
      <c r="D312" s="34">
        <f t="shared" si="283"/>
        <v>2.224087258260814</v>
      </c>
      <c r="E312" s="25">
        <f t="shared" si="284"/>
        <v>1.2678265511704832</v>
      </c>
      <c r="F312" s="26">
        <f t="shared" si="289"/>
        <v>0.14147024433498612</v>
      </c>
      <c r="G312" s="120">
        <f t="shared" si="285"/>
        <v>0.95626070709033084</v>
      </c>
      <c r="I312" s="14">
        <v>2122</v>
      </c>
      <c r="J312" s="107">
        <v>4</v>
      </c>
      <c r="K312" s="24">
        <f t="shared" si="336"/>
        <v>1.4994378175158332</v>
      </c>
      <c r="L312" s="34">
        <f t="shared" si="337"/>
        <v>2.3438732645724656</v>
      </c>
      <c r="M312" s="25">
        <f t="shared" si="338"/>
        <v>1.4521127147268702</v>
      </c>
      <c r="N312" s="26">
        <f t="shared" si="339"/>
        <v>0.14868393833337049</v>
      </c>
      <c r="O312" s="120">
        <f t="shared" si="340"/>
        <v>0.89176054984559538</v>
      </c>
      <c r="Q312" s="14">
        <v>2122</v>
      </c>
      <c r="R312" s="107">
        <v>4</v>
      </c>
      <c r="S312" s="24">
        <f t="shared" si="290"/>
        <v>1.350780927330836</v>
      </c>
      <c r="T312" s="34">
        <f t="shared" si="291"/>
        <v>2.1682417432663188</v>
      </c>
      <c r="U312" s="25">
        <f t="shared" si="292"/>
        <v>1.1819103742558748</v>
      </c>
      <c r="V312" s="26">
        <f t="shared" si="293"/>
        <v>0.14577758714641353</v>
      </c>
      <c r="W312" s="120">
        <f t="shared" si="286"/>
        <v>0.98633136901044405</v>
      </c>
      <c r="Y312" s="14">
        <v>2122</v>
      </c>
      <c r="Z312" s="107">
        <v>4</v>
      </c>
      <c r="AA312" s="24">
        <f t="shared" si="294"/>
        <v>1.4130597441341342</v>
      </c>
      <c r="AB312" s="34">
        <f t="shared" si="295"/>
        <v>2.2152457632365166</v>
      </c>
      <c r="AC312" s="25">
        <f t="shared" si="296"/>
        <v>1.2542242511331025</v>
      </c>
      <c r="AD312" s="26">
        <f t="shared" si="297"/>
        <v>0.28082247207915378</v>
      </c>
      <c r="AE312" s="120">
        <f t="shared" si="287"/>
        <v>0.96102151210341402</v>
      </c>
      <c r="AG312" s="14">
        <v>2122</v>
      </c>
      <c r="AH312" s="107">
        <v>4</v>
      </c>
      <c r="AI312" s="24">
        <f t="shared" si="298"/>
        <v>1.4672099407980976</v>
      </c>
      <c r="AJ312" s="34">
        <f t="shared" si="299"/>
        <v>2.3219930442287215</v>
      </c>
      <c r="AK312" s="25">
        <f t="shared" si="300"/>
        <v>1.4184508372749565</v>
      </c>
      <c r="AL312" s="26">
        <f t="shared" si="301"/>
        <v>7.4799350954029495E-2</v>
      </c>
      <c r="AM312" s="120">
        <f t="shared" si="288"/>
        <v>0.90354220695376508</v>
      </c>
      <c r="AP312" s="14">
        <v>2138</v>
      </c>
      <c r="AQ312" s="107">
        <v>4.5</v>
      </c>
      <c r="AR312" s="24">
        <f t="shared" si="308"/>
        <v>1.6273444166570461</v>
      </c>
      <c r="AS312" s="34">
        <f t="shared" si="309"/>
        <v>2.5668315550194389</v>
      </c>
      <c r="AT312" s="25">
        <f t="shared" si="310"/>
        <v>1.5258947000299061</v>
      </c>
      <c r="AU312" s="26">
        <f t="shared" si="311"/>
        <v>0.17953303630325845</v>
      </c>
      <c r="AV312" s="120">
        <f t="shared" si="302"/>
        <v>1.0409368549895328</v>
      </c>
      <c r="AX312" s="14"/>
      <c r="AZ312" s="14">
        <v>2138</v>
      </c>
      <c r="BA312" s="107">
        <v>4.5</v>
      </c>
      <c r="BB312" s="107">
        <f t="shared" si="279"/>
        <v>5.9535918992336292</v>
      </c>
      <c r="BC312" s="24">
        <f t="shared" si="325"/>
        <v>5.0445297796968109</v>
      </c>
      <c r="BD312" s="34">
        <f t="shared" si="326"/>
        <v>5.3627015215346976</v>
      </c>
      <c r="BE312" s="25">
        <f t="shared" si="327"/>
        <v>5.0445297796968109</v>
      </c>
      <c r="BF312" s="26">
        <f t="shared" si="328"/>
        <v>0.10394635068757667</v>
      </c>
      <c r="BG312" s="16">
        <f t="shared" si="303"/>
        <v>0.31817174183788666</v>
      </c>
      <c r="BH312" s="67">
        <v>0</v>
      </c>
      <c r="BP312" s="107">
        <f t="shared" si="280"/>
        <v>9.0728663958272016</v>
      </c>
      <c r="BQ312" s="24">
        <f t="shared" si="335"/>
        <v>7.0631097513351087</v>
      </c>
      <c r="BR312" s="34">
        <f t="shared" si="329"/>
        <v>7.766524576907341</v>
      </c>
      <c r="BS312" s="25">
        <f t="shared" si="330"/>
        <v>7.0631097513351087</v>
      </c>
      <c r="BT312" s="26">
        <f t="shared" si="331"/>
        <v>0.11201886163892069</v>
      </c>
      <c r="BU312" s="67">
        <v>0</v>
      </c>
      <c r="CC312" s="107">
        <f t="shared" si="281"/>
        <v>13.334034449684612</v>
      </c>
      <c r="CD312" s="24">
        <f t="shared" si="312"/>
        <v>9.258725959054253</v>
      </c>
      <c r="CE312" s="34">
        <f t="shared" si="332"/>
        <v>10.685083930774878</v>
      </c>
      <c r="CF312" s="25">
        <f t="shared" si="333"/>
        <v>9.258725959054253</v>
      </c>
      <c r="CG312" s="26">
        <f t="shared" si="334"/>
        <v>0.11418166311701991</v>
      </c>
      <c r="CH312" s="67">
        <v>0</v>
      </c>
      <c r="CY312" s="67"/>
      <c r="DA312" s="14">
        <v>2138</v>
      </c>
      <c r="DB312" s="107">
        <f t="shared" si="341"/>
        <v>6.5</v>
      </c>
      <c r="DC312" s="24">
        <f t="shared" si="313"/>
        <v>1.2947066527523945</v>
      </c>
      <c r="DD312" s="34">
        <f t="shared" si="314"/>
        <v>2.3645313950555833</v>
      </c>
      <c r="DE312" s="25">
        <f t="shared" si="315"/>
        <v>1.2146636847008976</v>
      </c>
      <c r="DF312" s="26">
        <f t="shared" si="316"/>
        <v>0.15239572360338799</v>
      </c>
      <c r="DG312" s="120">
        <f t="shared" si="304"/>
        <v>1.1498677103546857</v>
      </c>
      <c r="DK312" s="14">
        <v>2138</v>
      </c>
      <c r="DL312" s="107">
        <f t="shared" si="342"/>
        <v>7.8981877772379496</v>
      </c>
      <c r="DM312" s="24">
        <f t="shared" si="317"/>
        <v>4.7388422660719876</v>
      </c>
      <c r="DN312" s="34">
        <f t="shared" si="318"/>
        <v>5.8446131949800737</v>
      </c>
      <c r="DO312" s="25">
        <f t="shared" si="319"/>
        <v>4.7388422660719876</v>
      </c>
      <c r="DP312" s="26">
        <f t="shared" si="320"/>
        <v>9.1826777553682584E-2</v>
      </c>
      <c r="DQ312" s="110">
        <f t="shared" si="305"/>
        <v>1.1057709289080861</v>
      </c>
      <c r="DR312" s="67">
        <v>0</v>
      </c>
      <c r="DT312" s="14">
        <v>2138</v>
      </c>
      <c r="DU312" s="107">
        <v>4.5</v>
      </c>
      <c r="DV312" s="24">
        <f t="shared" si="321"/>
        <v>1.718594802212837</v>
      </c>
      <c r="DW312" s="34">
        <f t="shared" si="322"/>
        <v>2.6297458639151285</v>
      </c>
      <c r="DX312" s="25">
        <f t="shared" si="323"/>
        <v>1.6226859444848136</v>
      </c>
      <c r="DY312" s="26">
        <f t="shared" si="324"/>
        <v>0.35128911199778778</v>
      </c>
      <c r="DZ312" s="110">
        <f t="shared" si="306"/>
        <v>1.0070599194303149</v>
      </c>
      <c r="EC312" s="14">
        <v>2138</v>
      </c>
      <c r="ED312" s="107">
        <v>4.5</v>
      </c>
      <c r="EE312" s="24">
        <f>EG311+((ED312-EG311)*EI$130)</f>
        <v>3.920132448559885</v>
      </c>
      <c r="EF312" s="34">
        <f>EG312+(ED312-EG312)*EI$133</f>
        <v>4.1230860915639251</v>
      </c>
      <c r="EG312" s="25">
        <f>EE312-((EH312-EH311)*EI$132/EI$131)</f>
        <v>3.920132448559885</v>
      </c>
      <c r="EH312" s="26">
        <f>EH311+(EE312-EH311)*EJ312*EI$129*EI$131/EI$132</f>
        <v>0.18346567920692095</v>
      </c>
      <c r="EI312" s="110">
        <f t="shared" si="307"/>
        <v>0.20295364300404017</v>
      </c>
      <c r="EJ312" s="67">
        <v>0</v>
      </c>
      <c r="EK312" s="14"/>
      <c r="EL312" s="23"/>
      <c r="EM312" s="24"/>
      <c r="EN312" s="34"/>
      <c r="EO312" s="25"/>
      <c r="EP312" s="26"/>
      <c r="EQ312" s="16"/>
      <c r="ES312" s="14"/>
      <c r="ET312" s="23"/>
    </row>
    <row r="313" spans="1:150" x14ac:dyDescent="0.35">
      <c r="A313" s="6">
        <v>2123</v>
      </c>
      <c r="B313" s="107">
        <v>4</v>
      </c>
      <c r="C313" s="24">
        <f t="shared" si="282"/>
        <v>1.3535484931275092</v>
      </c>
      <c r="D313" s="34">
        <f t="shared" si="283"/>
        <v>2.2246569602128217</v>
      </c>
      <c r="E313" s="25">
        <f t="shared" si="284"/>
        <v>1.2687030157120334</v>
      </c>
      <c r="F313" s="26">
        <f t="shared" si="289"/>
        <v>0.14269988893521041</v>
      </c>
      <c r="G313" s="120">
        <f t="shared" si="285"/>
        <v>0.9559539445007883</v>
      </c>
      <c r="I313" s="6">
        <v>2123</v>
      </c>
      <c r="J313" s="107">
        <v>4</v>
      </c>
      <c r="K313" s="24">
        <f t="shared" si="336"/>
        <v>1.500591366103762</v>
      </c>
      <c r="L313" s="34">
        <f t="shared" si="337"/>
        <v>2.344628493985669</v>
      </c>
      <c r="M313" s="25">
        <f t="shared" si="338"/>
        <v>1.4532746061317985</v>
      </c>
      <c r="N313" s="26">
        <f t="shared" si="339"/>
        <v>0.15007560774431059</v>
      </c>
      <c r="O313" s="120">
        <f t="shared" si="340"/>
        <v>0.89135388785387049</v>
      </c>
      <c r="Q313" s="6">
        <v>2123</v>
      </c>
      <c r="R313" s="107">
        <v>4</v>
      </c>
      <c r="S313" s="24">
        <f t="shared" si="290"/>
        <v>1.351615731518186</v>
      </c>
      <c r="T313" s="34">
        <f t="shared" si="291"/>
        <v>2.16881895434899</v>
      </c>
      <c r="U313" s="25">
        <f t="shared" si="292"/>
        <v>1.1827983913061384</v>
      </c>
      <c r="V313" s="26">
        <f t="shared" si="293"/>
        <v>0.14699210038534913</v>
      </c>
      <c r="W313" s="120">
        <f t="shared" si="286"/>
        <v>0.98602056304285157</v>
      </c>
      <c r="Y313" s="6">
        <v>2123</v>
      </c>
      <c r="Z313" s="107">
        <v>4</v>
      </c>
      <c r="AA313" s="24">
        <f t="shared" si="294"/>
        <v>1.4146599281393955</v>
      </c>
      <c r="AB313" s="34">
        <f t="shared" si="295"/>
        <v>2.2163497447891256</v>
      </c>
      <c r="AC313" s="25">
        <f t="shared" si="296"/>
        <v>1.2559226842909625</v>
      </c>
      <c r="AD313" s="26">
        <f t="shared" si="297"/>
        <v>0.2831230118450731</v>
      </c>
      <c r="AE313" s="120">
        <f t="shared" si="287"/>
        <v>0.96042706049816307</v>
      </c>
      <c r="AG313" s="6">
        <v>2123</v>
      </c>
      <c r="AH313" s="107">
        <v>4</v>
      </c>
      <c r="AI313" s="24">
        <f t="shared" si="298"/>
        <v>1.4679236454294191</v>
      </c>
      <c r="AJ313" s="34">
        <f t="shared" si="299"/>
        <v>2.3224567918298074</v>
      </c>
      <c r="AK313" s="25">
        <f t="shared" si="300"/>
        <v>1.4191642951227805</v>
      </c>
      <c r="AL313" s="26">
        <f t="shared" si="301"/>
        <v>7.5506008204850344E-2</v>
      </c>
      <c r="AM313" s="120">
        <f t="shared" si="288"/>
        <v>0.90329249670702683</v>
      </c>
      <c r="AP313" s="6">
        <v>2139</v>
      </c>
      <c r="AQ313" s="107">
        <v>4.5</v>
      </c>
      <c r="AR313" s="24">
        <f t="shared" si="308"/>
        <v>1.6283228865608761</v>
      </c>
      <c r="AS313" s="34">
        <f t="shared" si="309"/>
        <v>2.5674899380778475</v>
      </c>
      <c r="AT313" s="25">
        <f t="shared" si="310"/>
        <v>1.5269075970428423</v>
      </c>
      <c r="AU313" s="26">
        <f t="shared" si="311"/>
        <v>0.18100282310786764</v>
      </c>
      <c r="AV313" s="120">
        <f t="shared" si="302"/>
        <v>1.0405823410350052</v>
      </c>
      <c r="AX313" s="6"/>
      <c r="AZ313" s="6">
        <v>2139</v>
      </c>
      <c r="BA313" s="107">
        <v>4.5</v>
      </c>
      <c r="BB313" s="107">
        <f t="shared" si="279"/>
        <v>5.9590468006007056</v>
      </c>
      <c r="BC313" s="24">
        <f t="shared" si="325"/>
        <v>5.0760257458967413</v>
      </c>
      <c r="BD313" s="34">
        <f t="shared" si="326"/>
        <v>5.3850831150431286</v>
      </c>
      <c r="BE313" s="25">
        <f t="shared" si="327"/>
        <v>5.0760257458967413</v>
      </c>
      <c r="BF313" s="26">
        <f t="shared" si="328"/>
        <v>0.10394635068757667</v>
      </c>
      <c r="BG313" s="16">
        <f t="shared" si="303"/>
        <v>0.30905736914638737</v>
      </c>
      <c r="BH313" s="67">
        <v>0</v>
      </c>
      <c r="BP313" s="107">
        <f t="shared" si="280"/>
        <v>9.1145019123323934</v>
      </c>
      <c r="BQ313" s="24">
        <f t="shared" si="335"/>
        <v>7.1337596973598547</v>
      </c>
      <c r="BR313" s="34">
        <f t="shared" si="329"/>
        <v>7.8270194726002433</v>
      </c>
      <c r="BS313" s="25">
        <f t="shared" si="330"/>
        <v>7.1337596973598547</v>
      </c>
      <c r="BT313" s="26">
        <f t="shared" si="331"/>
        <v>0.11201886163892069</v>
      </c>
      <c r="BU313" s="67">
        <v>0</v>
      </c>
      <c r="CC313" s="107">
        <f t="shared" si="281"/>
        <v>13.486662257006968</v>
      </c>
      <c r="CD313" s="24">
        <f t="shared" si="312"/>
        <v>9.4043360851557445</v>
      </c>
      <c r="CE313" s="34">
        <f t="shared" si="332"/>
        <v>10.833150245303672</v>
      </c>
      <c r="CF313" s="25">
        <f t="shared" si="333"/>
        <v>9.4043360851557445</v>
      </c>
      <c r="CG313" s="26">
        <f t="shared" si="334"/>
        <v>0.11418166311701991</v>
      </c>
      <c r="CH313" s="67">
        <v>0</v>
      </c>
      <c r="CY313" s="67"/>
      <c r="DA313" s="6">
        <v>2139</v>
      </c>
      <c r="DB313" s="107">
        <f t="shared" si="341"/>
        <v>6.5</v>
      </c>
      <c r="DC313" s="24">
        <f t="shared" si="313"/>
        <v>1.2956614637328563</v>
      </c>
      <c r="DD313" s="34">
        <f t="shared" si="314"/>
        <v>2.3651613602504655</v>
      </c>
      <c r="DE313" s="25">
        <f t="shared" si="315"/>
        <v>1.2156328619237931</v>
      </c>
      <c r="DF313" s="26">
        <f t="shared" si="316"/>
        <v>0.15355555841221499</v>
      </c>
      <c r="DG313" s="120">
        <f t="shared" si="304"/>
        <v>1.1495284983266725</v>
      </c>
      <c r="DK313" s="6">
        <v>2139</v>
      </c>
      <c r="DL313" s="107">
        <f t="shared" si="342"/>
        <v>7.9067773844267153</v>
      </c>
      <c r="DM313" s="24">
        <f t="shared" si="317"/>
        <v>4.787390871760774</v>
      </c>
      <c r="DN313" s="34">
        <f t="shared" si="318"/>
        <v>5.8791761511938532</v>
      </c>
      <c r="DO313" s="25">
        <f t="shared" si="319"/>
        <v>4.787390871760774</v>
      </c>
      <c r="DP313" s="26">
        <f t="shared" si="320"/>
        <v>9.1826777553682584E-2</v>
      </c>
      <c r="DQ313" s="110">
        <f t="shared" si="305"/>
        <v>1.0917852794330791</v>
      </c>
      <c r="DR313" s="67">
        <v>0</v>
      </c>
      <c r="DT313" s="6">
        <v>2139</v>
      </c>
      <c r="DU313" s="107">
        <v>4.5</v>
      </c>
      <c r="DV313" s="24">
        <f t="shared" si="321"/>
        <v>1.7204858492317747</v>
      </c>
      <c r="DW313" s="34">
        <f t="shared" si="322"/>
        <v>2.6310173504565069</v>
      </c>
      <c r="DX313" s="25">
        <f t="shared" si="323"/>
        <v>1.6246420776253954</v>
      </c>
      <c r="DY313" s="26">
        <f t="shared" si="324"/>
        <v>0.35410804645679894</v>
      </c>
      <c r="DZ313" s="110">
        <f t="shared" si="306"/>
        <v>1.0063752728311115</v>
      </c>
      <c r="EC313" s="6">
        <v>2139</v>
      </c>
      <c r="ED313" s="107">
        <v>4.5</v>
      </c>
      <c r="EE313" s="24">
        <f>EG312+((ED313-EG312)*EI$130)</f>
        <v>3.9398421466333344</v>
      </c>
      <c r="EF313" s="34">
        <f>EG313+(ED313-EG313)*EI$133</f>
        <v>4.1358973953116678</v>
      </c>
      <c r="EG313" s="25">
        <f>EE313-((EH313-EH312)*EI$132/EI$131)</f>
        <v>3.9398421466333344</v>
      </c>
      <c r="EH313" s="26">
        <f>EH312+(EE313-EH312)*EJ313*EI$129*EI$131/EI$132</f>
        <v>0.18346567920692095</v>
      </c>
      <c r="EI313" s="110">
        <f t="shared" si="307"/>
        <v>0.19605524867833335</v>
      </c>
      <c r="EJ313" s="67">
        <v>0</v>
      </c>
      <c r="EK313" s="6"/>
      <c r="EL313" s="23"/>
      <c r="EM313" s="24"/>
      <c r="EN313" s="34"/>
      <c r="EO313" s="25"/>
      <c r="EP313" s="26"/>
      <c r="EQ313" s="16"/>
      <c r="ES313" s="6"/>
      <c r="ET313" s="23"/>
    </row>
    <row r="314" spans="1:150" x14ac:dyDescent="0.35">
      <c r="A314" s="6">
        <v>2124</v>
      </c>
      <c r="B314" s="107">
        <v>4</v>
      </c>
      <c r="C314" s="24">
        <f t="shared" si="282"/>
        <v>1.3543974585940683</v>
      </c>
      <c r="D314" s="34">
        <f t="shared" si="283"/>
        <v>2.2252261086666669</v>
      </c>
      <c r="E314" s="25">
        <f t="shared" si="284"/>
        <v>1.2695786287179489</v>
      </c>
      <c r="F314" s="26">
        <f t="shared" si="289"/>
        <v>0.14392914733921214</v>
      </c>
      <c r="G314" s="120">
        <f t="shared" si="285"/>
        <v>0.95564747994871801</v>
      </c>
      <c r="I314" s="14">
        <v>2124</v>
      </c>
      <c r="J314" s="107">
        <v>4</v>
      </c>
      <c r="K314" s="24">
        <f t="shared" si="336"/>
        <v>1.5017311502009287</v>
      </c>
      <c r="L314" s="34">
        <f t="shared" si="337"/>
        <v>2.3453750840397154</v>
      </c>
      <c r="M314" s="25">
        <f t="shared" si="338"/>
        <v>1.4544232062149469</v>
      </c>
      <c r="N314" s="26">
        <f t="shared" si="339"/>
        <v>0.15146701786154534</v>
      </c>
      <c r="O314" s="120">
        <f t="shared" si="340"/>
        <v>0.89095187782476848</v>
      </c>
      <c r="Q314" s="14">
        <v>2124</v>
      </c>
      <c r="R314" s="107">
        <v>4</v>
      </c>
      <c r="S314" s="24">
        <f t="shared" si="290"/>
        <v>1.3524502721816827</v>
      </c>
      <c r="T314" s="34">
        <f t="shared" si="291"/>
        <v>2.1693959832846286</v>
      </c>
      <c r="U314" s="25">
        <f t="shared" si="292"/>
        <v>1.1836861281301978</v>
      </c>
      <c r="V314" s="26">
        <f t="shared" si="293"/>
        <v>0.14820623091809362</v>
      </c>
      <c r="W314" s="120">
        <f t="shared" si="286"/>
        <v>0.98570985515443077</v>
      </c>
      <c r="Y314" s="14">
        <v>2124</v>
      </c>
      <c r="Z314" s="107">
        <v>4</v>
      </c>
      <c r="AA314" s="24">
        <f t="shared" si="294"/>
        <v>1.4162591218478415</v>
      </c>
      <c r="AB314" s="34">
        <f t="shared" si="295"/>
        <v>2.2174530431908446</v>
      </c>
      <c r="AC314" s="25">
        <f t="shared" si="296"/>
        <v>1.2576200664474535</v>
      </c>
      <c r="AD314" s="26">
        <f t="shared" si="297"/>
        <v>0.28542212859000626</v>
      </c>
      <c r="AE314" s="120">
        <f t="shared" si="287"/>
        <v>0.95983297674339108</v>
      </c>
      <c r="AG314" s="14">
        <v>2124</v>
      </c>
      <c r="AH314" s="107">
        <v>4</v>
      </c>
      <c r="AI314" s="24">
        <f t="shared" si="298"/>
        <v>1.4686234305710475</v>
      </c>
      <c r="AJ314" s="34">
        <f t="shared" si="299"/>
        <v>2.3229118085123499</v>
      </c>
      <c r="AK314" s="25">
        <f t="shared" si="300"/>
        <v>1.4198643207882311</v>
      </c>
      <c r="AL314" s="26">
        <f t="shared" si="301"/>
        <v>7.6212661969818699E-2</v>
      </c>
      <c r="AM314" s="120">
        <f t="shared" si="288"/>
        <v>0.9030474877241188</v>
      </c>
      <c r="AP314" s="14">
        <v>2140</v>
      </c>
      <c r="AQ314" s="107">
        <v>4.5</v>
      </c>
      <c r="AR314" s="24">
        <f t="shared" si="308"/>
        <v>1.6293008994006868</v>
      </c>
      <c r="AS314" s="34">
        <f t="shared" si="309"/>
        <v>2.5681480221391233</v>
      </c>
      <c r="AT314" s="25">
        <f t="shared" si="310"/>
        <v>1.5279200340601895</v>
      </c>
      <c r="AU314" s="26">
        <f t="shared" si="311"/>
        <v>0.18247211101135311</v>
      </c>
      <c r="AV314" s="120">
        <f t="shared" si="302"/>
        <v>1.0402279880789338</v>
      </c>
      <c r="AX314" s="14"/>
      <c r="AZ314" s="14">
        <v>2140</v>
      </c>
      <c r="BA314" s="107">
        <v>4.5</v>
      </c>
      <c r="BB314" s="107">
        <f t="shared" si="279"/>
        <v>5.9643259848070453</v>
      </c>
      <c r="BC314" s="24">
        <f t="shared" si="325"/>
        <v>5.1066188061248123</v>
      </c>
      <c r="BD314" s="34">
        <f t="shared" si="326"/>
        <v>5.4068163186635942</v>
      </c>
      <c r="BE314" s="25">
        <f t="shared" si="327"/>
        <v>5.1066188061248123</v>
      </c>
      <c r="BF314" s="26">
        <f t="shared" si="328"/>
        <v>0.10394635068757667</v>
      </c>
      <c r="BG314" s="16">
        <f t="shared" si="303"/>
        <v>0.30019751253878191</v>
      </c>
      <c r="BH314" s="67">
        <v>0</v>
      </c>
      <c r="BP314" s="107">
        <f t="shared" si="280"/>
        <v>9.1554446521190727</v>
      </c>
      <c r="BQ314" s="24">
        <f t="shared" si="335"/>
        <v>7.2033865272017623</v>
      </c>
      <c r="BR314" s="34">
        <f t="shared" si="329"/>
        <v>7.8866068709228205</v>
      </c>
      <c r="BS314" s="25">
        <f t="shared" si="330"/>
        <v>7.2033865272017623</v>
      </c>
      <c r="BT314" s="26">
        <f t="shared" si="331"/>
        <v>0.11201886163892069</v>
      </c>
      <c r="BU314" s="67">
        <v>0</v>
      </c>
      <c r="CC314" s="107">
        <f t="shared" si="281"/>
        <v>13.639552889413533</v>
      </c>
      <c r="CD314" s="24">
        <f t="shared" si="312"/>
        <v>9.5501969518943834</v>
      </c>
      <c r="CE314" s="34">
        <f t="shared" si="332"/>
        <v>10.981471530026086</v>
      </c>
      <c r="CF314" s="25">
        <f t="shared" si="333"/>
        <v>9.5501969518943834</v>
      </c>
      <c r="CG314" s="26">
        <f t="shared" si="334"/>
        <v>0.11418166311701991</v>
      </c>
      <c r="CH314" s="67">
        <v>0</v>
      </c>
      <c r="CY314" s="67"/>
      <c r="DA314" s="14">
        <v>2140</v>
      </c>
      <c r="DB314" s="107">
        <f t="shared" si="341"/>
        <v>6.5</v>
      </c>
      <c r="DC314" s="24">
        <f t="shared" si="313"/>
        <v>1.2966157883148108</v>
      </c>
      <c r="DD314" s="34">
        <f t="shared" si="314"/>
        <v>2.3657910219440588</v>
      </c>
      <c r="DE314" s="25">
        <f t="shared" si="315"/>
        <v>1.2166015722216292</v>
      </c>
      <c r="DF314" s="26">
        <f t="shared" si="316"/>
        <v>0.15471518473240603</v>
      </c>
      <c r="DG314" s="120">
        <f t="shared" si="304"/>
        <v>1.1491894497224295</v>
      </c>
      <c r="DK314" s="14">
        <v>2140</v>
      </c>
      <c r="DL314" s="107">
        <f t="shared" si="342"/>
        <v>7.9152072025403122</v>
      </c>
      <c r="DM314" s="24">
        <f t="shared" si="317"/>
        <v>4.8353246570299708</v>
      </c>
      <c r="DN314" s="34">
        <f t="shared" si="318"/>
        <v>5.9132835479585903</v>
      </c>
      <c r="DO314" s="25">
        <f t="shared" si="319"/>
        <v>4.8353246570299708</v>
      </c>
      <c r="DP314" s="26">
        <f t="shared" si="320"/>
        <v>9.1826777553682584E-2</v>
      </c>
      <c r="DQ314" s="110">
        <f t="shared" si="305"/>
        <v>1.0779588909286195</v>
      </c>
      <c r="DR314" s="67">
        <v>0</v>
      </c>
      <c r="DT314" s="14">
        <v>2140</v>
      </c>
      <c r="DU314" s="107">
        <v>4.5</v>
      </c>
      <c r="DV314" s="24">
        <f t="shared" si="321"/>
        <v>1.7223754934069082</v>
      </c>
      <c r="DW314" s="34">
        <f t="shared" si="322"/>
        <v>2.6322879018782603</v>
      </c>
      <c r="DX314" s="25">
        <f t="shared" si="323"/>
        <v>1.6265967721204007</v>
      </c>
      <c r="DY314" s="26">
        <f t="shared" si="324"/>
        <v>0.35692506767110799</v>
      </c>
      <c r="DZ314" s="110">
        <f t="shared" si="306"/>
        <v>1.0056911297578597</v>
      </c>
      <c r="EC314" s="14">
        <v>2140</v>
      </c>
      <c r="ED314" s="107">
        <v>4.5</v>
      </c>
      <c r="EE314" s="24">
        <f>EG313+((ED314-EG313)*EI$130)</f>
        <v>3.9588819120692675</v>
      </c>
      <c r="EF314" s="34">
        <f>EG314+(ED314-EG314)*EI$133</f>
        <v>4.1482732428450237</v>
      </c>
      <c r="EG314" s="25">
        <f>EE314-((EH314-EH313)*EI$132/EI$131)</f>
        <v>3.9588819120692675</v>
      </c>
      <c r="EH314" s="26">
        <f>EH313+(EE314-EH313)*EJ314*EI$129*EI$131/EI$132</f>
        <v>0.18346567920692095</v>
      </c>
      <c r="EI314" s="110">
        <f t="shared" si="307"/>
        <v>0.18939133077575621</v>
      </c>
      <c r="EJ314" s="67">
        <v>0</v>
      </c>
      <c r="EK314" s="14"/>
      <c r="EL314" s="23"/>
      <c r="EM314" s="24"/>
      <c r="EN314" s="34"/>
      <c r="EO314" s="25"/>
      <c r="EP314" s="26"/>
      <c r="EQ314" s="16"/>
      <c r="ES314" s="14"/>
      <c r="ET314" s="23"/>
    </row>
    <row r="315" spans="1:150" x14ac:dyDescent="0.35">
      <c r="A315" s="14">
        <v>2125</v>
      </c>
      <c r="B315" s="107">
        <v>4</v>
      </c>
      <c r="C315" s="24">
        <f t="shared" si="282"/>
        <v>1.3552455992419232</v>
      </c>
      <c r="D315" s="34">
        <f t="shared" si="283"/>
        <v>2.2257947409456769</v>
      </c>
      <c r="E315" s="25">
        <f t="shared" si="284"/>
        <v>1.2704534476087339</v>
      </c>
      <c r="F315" s="26">
        <f t="shared" si="289"/>
        <v>0.14515801910201198</v>
      </c>
      <c r="G315" s="120">
        <f t="shared" si="285"/>
        <v>0.95534129333694295</v>
      </c>
      <c r="I315" s="6">
        <v>2125</v>
      </c>
      <c r="J315" s="107">
        <v>4</v>
      </c>
      <c r="K315" s="24">
        <f t="shared" si="336"/>
        <v>1.5028578958702952</v>
      </c>
      <c r="L315" s="34">
        <f t="shared" si="337"/>
        <v>2.346113489840993</v>
      </c>
      <c r="M315" s="25">
        <f t="shared" si="338"/>
        <v>1.4555592151399894</v>
      </c>
      <c r="N315" s="26">
        <f t="shared" si="339"/>
        <v>0.15285815553008375</v>
      </c>
      <c r="O315" s="120">
        <f t="shared" si="340"/>
        <v>0.89055427470100357</v>
      </c>
      <c r="Q315" s="6">
        <v>2125</v>
      </c>
      <c r="R315" s="107">
        <v>4</v>
      </c>
      <c r="S315" s="24">
        <f t="shared" si="290"/>
        <v>1.3532845494941972</v>
      </c>
      <c r="T315" s="34">
        <f t="shared" si="291"/>
        <v>2.1699728301808032</v>
      </c>
      <c r="U315" s="25">
        <f t="shared" si="292"/>
        <v>1.1845735848935437</v>
      </c>
      <c r="V315" s="26">
        <f t="shared" si="293"/>
        <v>0.14941997886486091</v>
      </c>
      <c r="W315" s="120">
        <f t="shared" si="286"/>
        <v>0.98539924528725953</v>
      </c>
      <c r="Y315" s="6">
        <v>2125</v>
      </c>
      <c r="Z315" s="107">
        <v>4</v>
      </c>
      <c r="AA315" s="24">
        <f t="shared" si="294"/>
        <v>1.4178573259649287</v>
      </c>
      <c r="AB315" s="34">
        <f t="shared" si="295"/>
        <v>2.2185556589160846</v>
      </c>
      <c r="AC315" s="25">
        <f t="shared" si="296"/>
        <v>1.2593163983324382</v>
      </c>
      <c r="AD315" s="26">
        <f t="shared" si="297"/>
        <v>0.28771982319337569</v>
      </c>
      <c r="AE315" s="120">
        <f t="shared" si="287"/>
        <v>0.95923926058364639</v>
      </c>
      <c r="AG315" s="6">
        <v>2125</v>
      </c>
      <c r="AH315" s="107">
        <v>4</v>
      </c>
      <c r="AI315" s="24">
        <f t="shared" si="298"/>
        <v>1.4693100409446453</v>
      </c>
      <c r="AJ315" s="34">
        <f t="shared" si="299"/>
        <v>2.3233585612423417</v>
      </c>
      <c r="AK315" s="25">
        <f t="shared" si="300"/>
        <v>1.4205516326805261</v>
      </c>
      <c r="AL315" s="26">
        <f t="shared" si="301"/>
        <v>7.6919305567849414E-2</v>
      </c>
      <c r="AM315" s="120">
        <f t="shared" si="288"/>
        <v>0.90280692856181566</v>
      </c>
      <c r="AP315" s="6">
        <v>2141</v>
      </c>
      <c r="AQ315" s="107">
        <v>4.5</v>
      </c>
      <c r="AR315" s="24">
        <f t="shared" si="308"/>
        <v>1.6302784680871565</v>
      </c>
      <c r="AS315" s="34">
        <f t="shared" si="309"/>
        <v>2.5688058150097026</v>
      </c>
      <c r="AT315" s="25">
        <f t="shared" si="310"/>
        <v>1.5289320230918504</v>
      </c>
      <c r="AU315" s="26">
        <f t="shared" si="311"/>
        <v>0.18394090006925609</v>
      </c>
      <c r="AV315" s="120">
        <f t="shared" si="302"/>
        <v>1.0398737919178522</v>
      </c>
      <c r="AX315" s="6"/>
      <c r="AZ315" s="6">
        <v>2141</v>
      </c>
      <c r="BA315" s="107">
        <v>4.5</v>
      </c>
      <c r="BB315" s="107">
        <f t="shared" si="279"/>
        <v>5.9694356703486129</v>
      </c>
      <c r="BC315" s="24">
        <f t="shared" si="325"/>
        <v>5.1363342189286803</v>
      </c>
      <c r="BD315" s="34">
        <f t="shared" si="326"/>
        <v>5.4279197269256567</v>
      </c>
      <c r="BE315" s="25">
        <f t="shared" si="327"/>
        <v>5.1363342189286803</v>
      </c>
      <c r="BF315" s="26">
        <f t="shared" si="328"/>
        <v>0.10394635068757667</v>
      </c>
      <c r="BG315" s="16">
        <f t="shared" si="303"/>
        <v>0.29158550799697647</v>
      </c>
      <c r="BH315" s="67">
        <v>0</v>
      </c>
      <c r="BP315" s="107">
        <f t="shared" si="280"/>
        <v>9.195706593564676</v>
      </c>
      <c r="BQ315" s="24">
        <f t="shared" si="335"/>
        <v>7.2720020302873012</v>
      </c>
      <c r="BR315" s="34">
        <f t="shared" si="329"/>
        <v>7.945298627434382</v>
      </c>
      <c r="BS315" s="25">
        <f t="shared" si="330"/>
        <v>7.2720020302873012</v>
      </c>
      <c r="BT315" s="26">
        <f t="shared" si="331"/>
        <v>0.11201886163892069</v>
      </c>
      <c r="BU315" s="67">
        <v>0</v>
      </c>
      <c r="CC315" s="107">
        <f t="shared" si="281"/>
        <v>13.792706799489103</v>
      </c>
      <c r="CD315" s="24">
        <f t="shared" si="312"/>
        <v>9.6963089910455462</v>
      </c>
      <c r="CE315" s="34">
        <f t="shared" si="332"/>
        <v>11.130048224000792</v>
      </c>
      <c r="CF315" s="25">
        <f t="shared" si="333"/>
        <v>9.6963089910455462</v>
      </c>
      <c r="CG315" s="26">
        <f t="shared" si="334"/>
        <v>0.11418166311701991</v>
      </c>
      <c r="CH315" s="67">
        <v>0</v>
      </c>
      <c r="CY315" s="67"/>
      <c r="DA315" s="6">
        <v>2141</v>
      </c>
      <c r="DB315" s="107">
        <f t="shared" si="341"/>
        <v>6.5</v>
      </c>
      <c r="DC315" s="24">
        <f t="shared" si="313"/>
        <v>1.2975696531273329</v>
      </c>
      <c r="DD315" s="34">
        <f t="shared" si="314"/>
        <v>2.3664203962207964</v>
      </c>
      <c r="DE315" s="25">
        <f t="shared" si="315"/>
        <v>1.2175698403396873</v>
      </c>
      <c r="DF315" s="26">
        <f t="shared" si="316"/>
        <v>0.15587460230903857</v>
      </c>
      <c r="DG315" s="120">
        <f t="shared" si="304"/>
        <v>1.1488505558811091</v>
      </c>
      <c r="DK315" s="6">
        <v>2141</v>
      </c>
      <c r="DL315" s="107">
        <f t="shared" si="342"/>
        <v>7.9234812892707387</v>
      </c>
      <c r="DM315" s="24">
        <f t="shared" si="317"/>
        <v>4.8826506574190605</v>
      </c>
      <c r="DN315" s="34">
        <f t="shared" si="318"/>
        <v>5.9469413785671481</v>
      </c>
      <c r="DO315" s="25">
        <f t="shared" si="319"/>
        <v>4.8826506574190605</v>
      </c>
      <c r="DP315" s="26">
        <f t="shared" si="320"/>
        <v>9.1826777553682584E-2</v>
      </c>
      <c r="DQ315" s="110">
        <f t="shared" si="305"/>
        <v>1.0642907211480876</v>
      </c>
      <c r="DR315" s="67">
        <v>0</v>
      </c>
      <c r="DT315" s="6">
        <v>2141</v>
      </c>
      <c r="DU315" s="107">
        <v>4.5</v>
      </c>
      <c r="DV315" s="24">
        <f t="shared" si="321"/>
        <v>1.7242637478360283</v>
      </c>
      <c r="DW315" s="34">
        <f t="shared" si="322"/>
        <v>2.633557526145915</v>
      </c>
      <c r="DX315" s="25">
        <f t="shared" si="323"/>
        <v>1.6285500402244846</v>
      </c>
      <c r="DY315" s="26">
        <f t="shared" si="324"/>
        <v>0.35974017671850633</v>
      </c>
      <c r="DZ315" s="110">
        <f t="shared" si="306"/>
        <v>1.0050074859214304</v>
      </c>
      <c r="EC315" s="6">
        <v>2141</v>
      </c>
      <c r="ED315" s="107">
        <v>4.5</v>
      </c>
      <c r="EE315" s="24">
        <f>EG314+((ED315-EG314)*EI$130)</f>
        <v>3.9772745158780332</v>
      </c>
      <c r="EF315" s="34">
        <f>EG315+(ED315-EG315)*EI$133</f>
        <v>4.1602284353207217</v>
      </c>
      <c r="EG315" s="25">
        <f>EE315-((EH315-EH314)*EI$132/EI$131)</f>
        <v>3.9772745158780332</v>
      </c>
      <c r="EH315" s="26">
        <f>EH314+(EE315-EH314)*EJ315*EI$129*EI$131/EI$132</f>
        <v>0.18346567920692095</v>
      </c>
      <c r="EI315" s="110">
        <f t="shared" si="307"/>
        <v>0.18295391944268857</v>
      </c>
      <c r="EJ315" s="67">
        <v>0</v>
      </c>
      <c r="EK315" s="6"/>
      <c r="EL315" s="23"/>
      <c r="EM315" s="24"/>
      <c r="EN315" s="34"/>
      <c r="EO315" s="25"/>
      <c r="EP315" s="26"/>
      <c r="EQ315" s="16"/>
      <c r="ES315" s="6"/>
      <c r="ET315" s="23"/>
    </row>
    <row r="316" spans="1:150" x14ac:dyDescent="0.35">
      <c r="A316" s="6">
        <v>2126</v>
      </c>
      <c r="B316" s="107">
        <v>4</v>
      </c>
      <c r="C316" s="24">
        <f t="shared" si="282"/>
        <v>1.3560929706900098</v>
      </c>
      <c r="D316" s="34">
        <f t="shared" si="283"/>
        <v>2.2263628906512523</v>
      </c>
      <c r="E316" s="25">
        <f t="shared" si="284"/>
        <v>1.2713275240788497</v>
      </c>
      <c r="F316" s="26">
        <f t="shared" si="289"/>
        <v>0.14638650383550705</v>
      </c>
      <c r="G316" s="120">
        <f t="shared" si="285"/>
        <v>0.95503536657240251</v>
      </c>
      <c r="I316" s="14">
        <v>2126</v>
      </c>
      <c r="J316" s="107">
        <v>4</v>
      </c>
      <c r="K316" s="24">
        <f t="shared" si="336"/>
        <v>1.5039722899535208</v>
      </c>
      <c r="L316" s="34">
        <f t="shared" si="337"/>
        <v>2.3468441419116557</v>
      </c>
      <c r="M316" s="25">
        <f t="shared" si="338"/>
        <v>1.456683295248701</v>
      </c>
      <c r="N316" s="26">
        <f t="shared" si="339"/>
        <v>0.15424900831551963</v>
      </c>
      <c r="O316" s="120">
        <f t="shared" si="340"/>
        <v>0.8901608466629547</v>
      </c>
      <c r="Q316" s="14">
        <v>2126</v>
      </c>
      <c r="R316" s="107">
        <v>4</v>
      </c>
      <c r="S316" s="24">
        <f t="shared" si="290"/>
        <v>1.3541185636112545</v>
      </c>
      <c r="T316" s="34">
        <f t="shared" si="291"/>
        <v>2.1705494951353934</v>
      </c>
      <c r="U316" s="25">
        <f t="shared" si="292"/>
        <v>1.185460761746759</v>
      </c>
      <c r="V316" s="26">
        <f t="shared" si="293"/>
        <v>0.15063334434590045</v>
      </c>
      <c r="W316" s="120">
        <f t="shared" si="286"/>
        <v>0.98508873338863445</v>
      </c>
      <c r="Y316" s="14">
        <v>2126</v>
      </c>
      <c r="Z316" s="107">
        <v>4</v>
      </c>
      <c r="AA316" s="24">
        <f t="shared" si="294"/>
        <v>1.4194545411778738</v>
      </c>
      <c r="AB316" s="34">
        <f t="shared" si="295"/>
        <v>2.2196575924290292</v>
      </c>
      <c r="AC316" s="25">
        <f t="shared" si="296"/>
        <v>1.2610116806600453</v>
      </c>
      <c r="AD316" s="26">
        <f t="shared" si="297"/>
        <v>0.29001609653421379</v>
      </c>
      <c r="AE316" s="120">
        <f t="shared" si="287"/>
        <v>0.95864591176898384</v>
      </c>
      <c r="AG316" s="14">
        <v>2126</v>
      </c>
      <c r="AH316" s="107">
        <v>4</v>
      </c>
      <c r="AI316" s="24">
        <f t="shared" si="298"/>
        <v>1.4699841811918364</v>
      </c>
      <c r="AJ316" s="34">
        <f t="shared" si="299"/>
        <v>2.3237974918542474</v>
      </c>
      <c r="AK316" s="25">
        <f t="shared" si="300"/>
        <v>1.4212269105449964</v>
      </c>
      <c r="AL316" s="26">
        <f t="shared" si="301"/>
        <v>7.7625932678673182E-2</v>
      </c>
      <c r="AM316" s="120">
        <f t="shared" si="288"/>
        <v>0.90257058130925105</v>
      </c>
      <c r="AP316" s="14">
        <v>2142</v>
      </c>
      <c r="AQ316" s="107">
        <v>4.5</v>
      </c>
      <c r="AR316" s="24">
        <f t="shared" si="308"/>
        <v>1.6312556042165671</v>
      </c>
      <c r="AS316" s="34">
        <f t="shared" si="309"/>
        <v>2.5694633237020659</v>
      </c>
      <c r="AT316" s="25">
        <f t="shared" si="310"/>
        <v>1.5299435749262551</v>
      </c>
      <c r="AU316" s="26">
        <f t="shared" si="311"/>
        <v>0.18540919034882583</v>
      </c>
      <c r="AV316" s="120">
        <f t="shared" si="302"/>
        <v>1.0395197487758108</v>
      </c>
      <c r="AX316" s="14"/>
      <c r="AZ316" s="14">
        <v>2142</v>
      </c>
      <c r="BA316" s="107">
        <v>4.5</v>
      </c>
      <c r="BB316" s="107">
        <f t="shared" si="279"/>
        <v>5.9743818167512686</v>
      </c>
      <c r="BC316" s="24">
        <f t="shared" si="325"/>
        <v>5.1651965781976905</v>
      </c>
      <c r="BD316" s="34">
        <f t="shared" si="326"/>
        <v>5.4484114116914428</v>
      </c>
      <c r="BE316" s="25">
        <f t="shared" si="327"/>
        <v>5.1651965781976905</v>
      </c>
      <c r="BF316" s="26">
        <f t="shared" si="328"/>
        <v>0.10394635068757667</v>
      </c>
      <c r="BG316" s="16">
        <f t="shared" si="303"/>
        <v>0.28321483349375232</v>
      </c>
      <c r="BH316" s="67">
        <v>0</v>
      </c>
      <c r="BP316" s="107">
        <f t="shared" si="280"/>
        <v>9.2352994736703735</v>
      </c>
      <c r="BQ316" s="24">
        <f t="shared" si="335"/>
        <v>7.3396179942374138</v>
      </c>
      <c r="BR316" s="34">
        <f t="shared" si="329"/>
        <v>8.0031065120389488</v>
      </c>
      <c r="BS316" s="25">
        <f t="shared" si="330"/>
        <v>7.3396179942374138</v>
      </c>
      <c r="BT316" s="26">
        <f t="shared" si="331"/>
        <v>0.11201886163892069</v>
      </c>
      <c r="BU316" s="67">
        <v>0</v>
      </c>
      <c r="CC316" s="107">
        <f t="shared" si="281"/>
        <v>13.946124440597826</v>
      </c>
      <c r="CD316" s="24">
        <f t="shared" si="312"/>
        <v>9.8426726351281264</v>
      </c>
      <c r="CE316" s="34">
        <f t="shared" si="332"/>
        <v>11.278880767042521</v>
      </c>
      <c r="CF316" s="25">
        <f t="shared" si="333"/>
        <v>9.8426726351281264</v>
      </c>
      <c r="CG316" s="26">
        <f t="shared" si="334"/>
        <v>0.11418166311701991</v>
      </c>
      <c r="CH316" s="67">
        <v>0</v>
      </c>
      <c r="CY316" s="67"/>
      <c r="DA316" s="14">
        <v>2142</v>
      </c>
      <c r="DB316" s="107">
        <f t="shared" si="341"/>
        <v>6.5</v>
      </c>
      <c r="DC316" s="24">
        <f t="shared" si="313"/>
        <v>1.2985230825364815</v>
      </c>
      <c r="DD316" s="34">
        <f t="shared" si="314"/>
        <v>2.367049497798364</v>
      </c>
      <c r="DE316" s="25">
        <f t="shared" si="315"/>
        <v>1.2185376889205604</v>
      </c>
      <c r="DF316" s="26">
        <f t="shared" si="316"/>
        <v>0.15703381091216786</v>
      </c>
      <c r="DG316" s="120">
        <f t="shared" si="304"/>
        <v>1.1485118088778037</v>
      </c>
      <c r="DK316" s="14">
        <v>2142</v>
      </c>
      <c r="DL316" s="107">
        <f t="shared" si="342"/>
        <v>7.9316035488551071</v>
      </c>
      <c r="DM316" s="24">
        <f t="shared" si="317"/>
        <v>4.9293758604803175</v>
      </c>
      <c r="DN316" s="34">
        <f t="shared" si="318"/>
        <v>5.9801555514114941</v>
      </c>
      <c r="DO316" s="25">
        <f t="shared" si="319"/>
        <v>4.9293758604803175</v>
      </c>
      <c r="DP316" s="26">
        <f t="shared" si="320"/>
        <v>9.1826777553682584E-2</v>
      </c>
      <c r="DQ316" s="110">
        <f t="shared" si="305"/>
        <v>1.0507796909311766</v>
      </c>
      <c r="DR316" s="67">
        <v>0</v>
      </c>
      <c r="DT316" s="14">
        <v>2142</v>
      </c>
      <c r="DU316" s="107">
        <v>4.5</v>
      </c>
      <c r="DV316" s="24">
        <f t="shared" si="321"/>
        <v>1.7261506243572544</v>
      </c>
      <c r="DW316" s="34">
        <f t="shared" si="322"/>
        <v>2.6348262304646521</v>
      </c>
      <c r="DX316" s="25">
        <f t="shared" si="323"/>
        <v>1.6305018930225419</v>
      </c>
      <c r="DY316" s="26">
        <f t="shared" si="324"/>
        <v>0.36255337469893906</v>
      </c>
      <c r="DZ316" s="110">
        <f t="shared" si="306"/>
        <v>1.0043243374421102</v>
      </c>
      <c r="EC316" s="14">
        <v>2142</v>
      </c>
      <c r="ED316" s="107">
        <v>4.5</v>
      </c>
      <c r="EE316" s="24">
        <f>EG315+((ED316-EG315)*EI$130)</f>
        <v>3.9950419550833387</v>
      </c>
      <c r="EF316" s="34">
        <f>EG316+(ED316-EG316)*EI$133</f>
        <v>4.1717772708041698</v>
      </c>
      <c r="EG316" s="25">
        <f>EE316-((EH316-EH315)*EI$132/EI$131)</f>
        <v>3.9950419550833387</v>
      </c>
      <c r="EH316" s="26">
        <f>EH315+(EE316-EH315)*EJ316*EI$129*EI$131/EI$132</f>
        <v>0.18346567920692095</v>
      </c>
      <c r="EI316" s="110">
        <f t="shared" si="307"/>
        <v>0.17673531572083112</v>
      </c>
      <c r="EJ316" s="67">
        <v>0</v>
      </c>
      <c r="EK316" s="14"/>
      <c r="EL316" s="23"/>
      <c r="EM316" s="24"/>
      <c r="EN316" s="34"/>
      <c r="EO316" s="25"/>
      <c r="EP316" s="26"/>
      <c r="EQ316" s="16"/>
      <c r="ES316" s="14"/>
      <c r="ET316" s="23"/>
    </row>
    <row r="317" spans="1:150" x14ac:dyDescent="0.35">
      <c r="A317" s="6">
        <v>2127</v>
      </c>
      <c r="B317" s="107">
        <v>4</v>
      </c>
      <c r="C317" s="24">
        <f t="shared" si="282"/>
        <v>1.3569396230108759</v>
      </c>
      <c r="D317" s="34">
        <f t="shared" si="283"/>
        <v>2.2269305880345902</v>
      </c>
      <c r="E317" s="25">
        <f t="shared" si="284"/>
        <v>1.2722009046686003</v>
      </c>
      <c r="F317" s="26">
        <f t="shared" si="289"/>
        <v>0.14761460120278641</v>
      </c>
      <c r="G317" s="120">
        <f t="shared" si="285"/>
        <v>0.95472968336598996</v>
      </c>
      <c r="I317" s="6">
        <v>2127</v>
      </c>
      <c r="J317" s="107">
        <v>4</v>
      </c>
      <c r="K317" s="24">
        <f t="shared" si="336"/>
        <v>1.505074982190004</v>
      </c>
      <c r="L317" s="34">
        <f t="shared" si="337"/>
        <v>2.3475674475178581</v>
      </c>
      <c r="M317" s="25">
        <f t="shared" si="338"/>
        <v>1.4577960731043973</v>
      </c>
      <c r="N317" s="26">
        <f t="shared" si="339"/>
        <v>0.1556395644650963</v>
      </c>
      <c r="O317" s="120">
        <f t="shared" si="340"/>
        <v>0.88977137441346077</v>
      </c>
      <c r="Q317" s="6">
        <v>2127</v>
      </c>
      <c r="R317" s="107">
        <v>4</v>
      </c>
      <c r="S317" s="24">
        <f t="shared" si="290"/>
        <v>1.3549523146743692</v>
      </c>
      <c r="T317" s="34">
        <f t="shared" si="291"/>
        <v>2.1711259782384493</v>
      </c>
      <c r="U317" s="25">
        <f t="shared" si="292"/>
        <v>1.1863476588283837</v>
      </c>
      <c r="V317" s="26">
        <f t="shared" si="293"/>
        <v>0.15184632748148308</v>
      </c>
      <c r="W317" s="120">
        <f t="shared" si="286"/>
        <v>0.98477831941006566</v>
      </c>
      <c r="Y317" s="6">
        <v>2127</v>
      </c>
      <c r="Z317" s="107">
        <v>4</v>
      </c>
      <c r="AA317" s="24">
        <f t="shared" si="294"/>
        <v>1.4210507681590789</v>
      </c>
      <c r="AB317" s="34">
        <f t="shared" si="295"/>
        <v>2.2207588441855393</v>
      </c>
      <c r="AC317" s="25">
        <f t="shared" si="296"/>
        <v>1.2627059141315988</v>
      </c>
      <c r="AD317" s="26">
        <f t="shared" si="297"/>
        <v>0.29231094949113379</v>
      </c>
      <c r="AE317" s="120">
        <f t="shared" si="287"/>
        <v>0.95805293005394043</v>
      </c>
      <c r="AG317" s="6">
        <v>2127</v>
      </c>
      <c r="AH317" s="107">
        <v>4</v>
      </c>
      <c r="AI317" s="24">
        <f t="shared" si="298"/>
        <v>1.470646518031312</v>
      </c>
      <c r="AJ317" s="34">
        <f t="shared" si="299"/>
        <v>2.3242290184035799</v>
      </c>
      <c r="AK317" s="25">
        <f t="shared" si="300"/>
        <v>1.4218907975439696</v>
      </c>
      <c r="AL317" s="26">
        <f t="shared" si="301"/>
        <v>7.8332537323417273E-2</v>
      </c>
      <c r="AM317" s="120">
        <f t="shared" si="288"/>
        <v>0.90233822085961024</v>
      </c>
      <c r="AP317" s="6">
        <v>2143</v>
      </c>
      <c r="AQ317" s="107">
        <v>4.5</v>
      </c>
      <c r="AR317" s="24">
        <f t="shared" si="308"/>
        <v>1.632232318205795</v>
      </c>
      <c r="AS317" s="34">
        <f t="shared" si="309"/>
        <v>2.5701205545162749</v>
      </c>
      <c r="AT317" s="25">
        <f t="shared" si="310"/>
        <v>1.5309546992558074</v>
      </c>
      <c r="AU317" s="26">
        <f t="shared" si="311"/>
        <v>0.18687698192781116</v>
      </c>
      <c r="AV317" s="120">
        <f t="shared" si="302"/>
        <v>1.0391658552604675</v>
      </c>
      <c r="AX317" s="6"/>
      <c r="AZ317" s="6">
        <v>2143</v>
      </c>
      <c r="BA317" s="107">
        <v>4.5</v>
      </c>
      <c r="BB317" s="107">
        <f t="shared" si="279"/>
        <v>5.9791701381546973</v>
      </c>
      <c r="BC317" s="24">
        <f t="shared" si="325"/>
        <v>5.1932298276026101</v>
      </c>
      <c r="BD317" s="34">
        <f t="shared" si="326"/>
        <v>5.4683089362958404</v>
      </c>
      <c r="BE317" s="25">
        <f t="shared" si="327"/>
        <v>5.1932298276026101</v>
      </c>
      <c r="BF317" s="26">
        <f t="shared" si="328"/>
        <v>0.10394635068757667</v>
      </c>
      <c r="BG317" s="16">
        <f t="shared" si="303"/>
        <v>0.27507910869323027</v>
      </c>
      <c r="BH317" s="67">
        <v>0</v>
      </c>
      <c r="BP317" s="107">
        <f t="shared" si="280"/>
        <v>9.2742347955278603</v>
      </c>
      <c r="BQ317" s="24">
        <f t="shared" si="335"/>
        <v>7.4062461968738571</v>
      </c>
      <c r="BR317" s="34">
        <f t="shared" si="329"/>
        <v>8.060042206402759</v>
      </c>
      <c r="BS317" s="25">
        <f t="shared" si="330"/>
        <v>7.4062461968738571</v>
      </c>
      <c r="BT317" s="26">
        <f t="shared" si="331"/>
        <v>0.11201886163892069</v>
      </c>
      <c r="BU317" s="67">
        <v>0</v>
      </c>
      <c r="CC317" s="107">
        <f t="shared" si="281"/>
        <v>14.099806266884535</v>
      </c>
      <c r="CD317" s="24">
        <f t="shared" si="312"/>
        <v>9.9892883174058174</v>
      </c>
      <c r="CE317" s="34">
        <f t="shared" si="332"/>
        <v>11.427969599723369</v>
      </c>
      <c r="CF317" s="25">
        <f t="shared" si="333"/>
        <v>9.9892883174058174</v>
      </c>
      <c r="CG317" s="26">
        <f t="shared" si="334"/>
        <v>0.11418166311701991</v>
      </c>
      <c r="CH317" s="67">
        <v>0</v>
      </c>
      <c r="CY317" s="67"/>
      <c r="DA317" s="6">
        <v>2143</v>
      </c>
      <c r="DB317" s="107">
        <f t="shared" si="341"/>
        <v>6.5</v>
      </c>
      <c r="DC317" s="24">
        <f t="shared" si="313"/>
        <v>1.2994760988378529</v>
      </c>
      <c r="DD317" s="34">
        <f t="shared" si="314"/>
        <v>2.3676783401439856</v>
      </c>
      <c r="DE317" s="25">
        <f t="shared" si="315"/>
        <v>1.2195051386830547</v>
      </c>
      <c r="DF317" s="26">
        <f t="shared" si="316"/>
        <v>0.15819281033470117</v>
      </c>
      <c r="DG317" s="120">
        <f t="shared" si="304"/>
        <v>1.1481732014609309</v>
      </c>
      <c r="DK317" s="6">
        <v>2143</v>
      </c>
      <c r="DL317" s="107">
        <f t="shared" si="342"/>
        <v>7.9395777403789465</v>
      </c>
      <c r="DM317" s="24">
        <f t="shared" si="317"/>
        <v>4.9755072042897641</v>
      </c>
      <c r="DN317" s="34">
        <f t="shared" si="318"/>
        <v>6.012931891920978</v>
      </c>
      <c r="DO317" s="25">
        <f t="shared" si="319"/>
        <v>4.9755072042897641</v>
      </c>
      <c r="DP317" s="26">
        <f t="shared" si="320"/>
        <v>9.1826777553682584E-2</v>
      </c>
      <c r="DQ317" s="110">
        <f t="shared" si="305"/>
        <v>1.0374246876312139</v>
      </c>
      <c r="DR317" s="67">
        <v>0</v>
      </c>
      <c r="DT317" s="6">
        <v>2143</v>
      </c>
      <c r="DU317" s="107">
        <v>4.5</v>
      </c>
      <c r="DV317" s="24">
        <f t="shared" si="321"/>
        <v>1.7280361336787058</v>
      </c>
      <c r="DW317" s="34">
        <f t="shared" si="322"/>
        <v>2.6360940213575796</v>
      </c>
      <c r="DX317" s="25">
        <f t="shared" si="323"/>
        <v>1.6324523405501221</v>
      </c>
      <c r="DY317" s="26">
        <f t="shared" si="324"/>
        <v>0.36536466273213269</v>
      </c>
      <c r="DZ317" s="110">
        <f t="shared" si="306"/>
        <v>1.0036416808074575</v>
      </c>
      <c r="EC317" s="6">
        <v>2143</v>
      </c>
      <c r="ED317" s="107">
        <v>4.5</v>
      </c>
      <c r="EE317" s="24">
        <f>EG316+((ED317-EG316)*EI$130)</f>
        <v>4.0122054790300563</v>
      </c>
      <c r="EF317" s="34">
        <f>EG317+(ED317-EG317)*EI$133</f>
        <v>4.1829335613695369</v>
      </c>
      <c r="EG317" s="25">
        <f>EE317-((EH317-EH316)*EI$132/EI$131)</f>
        <v>4.0122054790300563</v>
      </c>
      <c r="EH317" s="26">
        <f>EH316+(EE317-EH316)*EJ317*EI$129*EI$131/EI$132</f>
        <v>0.18346567920692095</v>
      </c>
      <c r="EI317" s="110">
        <f t="shared" si="307"/>
        <v>0.17072808233948056</v>
      </c>
      <c r="EJ317" s="67">
        <v>0</v>
      </c>
      <c r="EK317" s="6"/>
      <c r="EL317" s="23"/>
      <c r="EM317" s="24"/>
      <c r="EN317" s="34"/>
      <c r="EO317" s="25"/>
      <c r="EP317" s="26"/>
      <c r="EQ317" s="16"/>
      <c r="ES317" s="6"/>
      <c r="ET317" s="23"/>
    </row>
    <row r="318" spans="1:150" x14ac:dyDescent="0.35">
      <c r="A318" s="14">
        <v>2128</v>
      </c>
      <c r="B318" s="107">
        <v>4</v>
      </c>
      <c r="C318" s="24">
        <f t="shared" si="282"/>
        <v>1.357785601284623</v>
      </c>
      <c r="D318" s="34">
        <f t="shared" si="283"/>
        <v>2.2274978603312814</v>
      </c>
      <c r="E318" s="25">
        <f t="shared" si="284"/>
        <v>1.2730736312788942</v>
      </c>
      <c r="F318" s="26">
        <f t="shared" si="289"/>
        <v>0.14884231091301436</v>
      </c>
      <c r="G318" s="120">
        <f t="shared" si="285"/>
        <v>0.95442422905238722</v>
      </c>
      <c r="I318" s="14">
        <v>2128</v>
      </c>
      <c r="J318" s="107">
        <v>4</v>
      </c>
      <c r="K318" s="24">
        <f t="shared" si="336"/>
        <v>1.5061665872214398</v>
      </c>
      <c r="L318" s="34">
        <f t="shared" si="337"/>
        <v>2.3482837919262289</v>
      </c>
      <c r="M318" s="25">
        <f t="shared" si="338"/>
        <v>1.4588981414249678</v>
      </c>
      <c r="N318" s="26">
        <f t="shared" si="339"/>
        <v>0.15702981287087489</v>
      </c>
      <c r="O318" s="120">
        <f t="shared" si="340"/>
        <v>0.88938565050126117</v>
      </c>
      <c r="Q318" s="14">
        <v>2128</v>
      </c>
      <c r="R318" s="107">
        <v>4</v>
      </c>
      <c r="S318" s="24">
        <f t="shared" si="290"/>
        <v>1.3557858028137384</v>
      </c>
      <c r="T318" s="34">
        <f t="shared" si="291"/>
        <v>2.1717022795736942</v>
      </c>
      <c r="U318" s="25">
        <f t="shared" si="292"/>
        <v>1.1872342762672221</v>
      </c>
      <c r="V318" s="26">
        <f t="shared" si="293"/>
        <v>0.15305892839188967</v>
      </c>
      <c r="W318" s="120">
        <f t="shared" si="286"/>
        <v>0.98446800330647211</v>
      </c>
      <c r="Y318" s="14">
        <v>2128</v>
      </c>
      <c r="Z318" s="107">
        <v>4</v>
      </c>
      <c r="AA318" s="24">
        <f t="shared" si="294"/>
        <v>1.4226460075688896</v>
      </c>
      <c r="AB318" s="34">
        <f t="shared" si="295"/>
        <v>2.2218594146347015</v>
      </c>
      <c r="AC318" s="25">
        <f t="shared" si="296"/>
        <v>1.2643990994380023</v>
      </c>
      <c r="AD318" s="26">
        <f t="shared" si="297"/>
        <v>0.29460438294230606</v>
      </c>
      <c r="AE318" s="120">
        <f t="shared" si="287"/>
        <v>0.95746031519669916</v>
      </c>
      <c r="AG318" s="14">
        <v>2128</v>
      </c>
      <c r="AH318" s="107">
        <v>4</v>
      </c>
      <c r="AI318" s="24">
        <f t="shared" si="298"/>
        <v>1.4712976822998369</v>
      </c>
      <c r="AJ318" s="34">
        <f t="shared" si="299"/>
        <v>2.3246535364466805</v>
      </c>
      <c r="AK318" s="25">
        <f t="shared" si="300"/>
        <v>1.4225439022256623</v>
      </c>
      <c r="AL318" s="26">
        <f t="shared" si="301"/>
        <v>7.9039113846231399E-2</v>
      </c>
      <c r="AM318" s="120">
        <f t="shared" si="288"/>
        <v>0.9021096342210182</v>
      </c>
      <c r="AP318" s="14">
        <v>2144</v>
      </c>
      <c r="AQ318" s="107">
        <v>4.5</v>
      </c>
      <c r="AR318" s="24">
        <f t="shared" si="308"/>
        <v>1.6332086194134374</v>
      </c>
      <c r="AS318" s="34">
        <f t="shared" si="309"/>
        <v>2.5707775131131378</v>
      </c>
      <c r="AT318" s="25">
        <f t="shared" si="310"/>
        <v>1.5319654047894429</v>
      </c>
      <c r="AU318" s="26">
        <f t="shared" si="311"/>
        <v>0.1883442748933763</v>
      </c>
      <c r="AV318" s="120">
        <f t="shared" si="302"/>
        <v>1.038812108323695</v>
      </c>
      <c r="AX318" s="14"/>
      <c r="AZ318" s="14">
        <v>2144</v>
      </c>
      <c r="BA318" s="107">
        <v>4.5</v>
      </c>
      <c r="BB318" s="107">
        <f t="shared" si="279"/>
        <v>5.9838061159791049</v>
      </c>
      <c r="BC318" s="24">
        <f t="shared" si="325"/>
        <v>5.2204572749742963</v>
      </c>
      <c r="BD318" s="34">
        <f t="shared" si="326"/>
        <v>5.4876293693259797</v>
      </c>
      <c r="BE318" s="25">
        <f t="shared" si="327"/>
        <v>5.2204572749742963</v>
      </c>
      <c r="BF318" s="26">
        <f t="shared" si="328"/>
        <v>0.10394635068757667</v>
      </c>
      <c r="BG318" s="16">
        <f t="shared" si="303"/>
        <v>0.26717209435168332</v>
      </c>
      <c r="BH318" s="67">
        <v>0</v>
      </c>
      <c r="BP318" s="107">
        <f t="shared" si="280"/>
        <v>9.3125238353680917</v>
      </c>
      <c r="BQ318" s="24">
        <f t="shared" si="335"/>
        <v>7.4718983987435985</v>
      </c>
      <c r="BR318" s="34">
        <f t="shared" si="329"/>
        <v>8.1161173015621717</v>
      </c>
      <c r="BS318" s="25">
        <f t="shared" si="330"/>
        <v>7.4718983987435985</v>
      </c>
      <c r="BT318" s="26">
        <f t="shared" si="331"/>
        <v>0.11201886163892069</v>
      </c>
      <c r="BU318" s="67">
        <v>0</v>
      </c>
      <c r="CC318" s="107">
        <f t="shared" si="281"/>
        <v>14.25375273327611</v>
      </c>
      <c r="CD318" s="24">
        <f t="shared" si="312"/>
        <v>10.136156471888389</v>
      </c>
      <c r="CE318" s="34">
        <f t="shared" si="332"/>
        <v>11.577315163374092</v>
      </c>
      <c r="CF318" s="25">
        <f t="shared" si="333"/>
        <v>10.136156471888389</v>
      </c>
      <c r="CG318" s="26">
        <f t="shared" si="334"/>
        <v>0.11418166311701991</v>
      </c>
      <c r="CH318" s="67">
        <v>0</v>
      </c>
      <c r="CY318" s="67"/>
      <c r="DA318" s="14">
        <v>2144</v>
      </c>
      <c r="DB318" s="107">
        <f t="shared" si="341"/>
        <v>6.5</v>
      </c>
      <c r="DC318" s="24">
        <f t="shared" si="313"/>
        <v>1.3004287224327369</v>
      </c>
      <c r="DD318" s="34">
        <f t="shared" si="314"/>
        <v>2.3683069355808186</v>
      </c>
      <c r="DE318" s="25">
        <f t="shared" si="315"/>
        <v>1.2204722085858752</v>
      </c>
      <c r="DF318" s="26">
        <f t="shared" si="316"/>
        <v>0.15935160039045279</v>
      </c>
      <c r="DG318" s="120">
        <f t="shared" si="304"/>
        <v>1.1478347269949434</v>
      </c>
      <c r="DK318" s="14">
        <v>2144</v>
      </c>
      <c r="DL318" s="107">
        <f t="shared" si="342"/>
        <v>7.9474074854930041</v>
      </c>
      <c r="DM318" s="24">
        <f t="shared" si="317"/>
        <v>5.0210515760992038</v>
      </c>
      <c r="DN318" s="34">
        <f t="shared" si="318"/>
        <v>6.0452761443870342</v>
      </c>
      <c r="DO318" s="25">
        <f t="shared" si="319"/>
        <v>5.0210515760992038</v>
      </c>
      <c r="DP318" s="26">
        <f t="shared" si="320"/>
        <v>9.1826777553682584E-2</v>
      </c>
      <c r="DQ318" s="110">
        <f t="shared" si="305"/>
        <v>1.0242245682878304</v>
      </c>
      <c r="DR318" s="67">
        <v>0</v>
      </c>
      <c r="DT318" s="14">
        <v>2144</v>
      </c>
      <c r="DU318" s="107">
        <v>4.5</v>
      </c>
      <c r="DV318" s="24">
        <f t="shared" si="321"/>
        <v>1.7299202854948235</v>
      </c>
      <c r="DW318" s="34">
        <f t="shared" si="322"/>
        <v>2.6373609047359325</v>
      </c>
      <c r="DX318" s="25">
        <f t="shared" si="323"/>
        <v>1.6344013919014349</v>
      </c>
      <c r="DY318" s="26">
        <f t="shared" si="324"/>
        <v>0.36817404195546766</v>
      </c>
      <c r="DZ318" s="110">
        <f t="shared" si="306"/>
        <v>1.0029595128344977</v>
      </c>
      <c r="EC318" s="14">
        <v>2144</v>
      </c>
      <c r="ED318" s="107">
        <v>4.5</v>
      </c>
      <c r="EE318" s="24">
        <f>EG317+((ED318-EG317)*EI$130)</f>
        <v>4.0287856147978243</v>
      </c>
      <c r="EF318" s="34">
        <f>EG318+(ED318-EG318)*EI$133</f>
        <v>4.1937106496185859</v>
      </c>
      <c r="EG318" s="25">
        <f>EE318-((EH318-EH317)*EI$132/EI$131)</f>
        <v>4.0287856147978243</v>
      </c>
      <c r="EH318" s="26">
        <f>EH317+(EE318-EH317)*EJ318*EI$129*EI$131/EI$132</f>
        <v>0.18346567920692095</v>
      </c>
      <c r="EI318" s="110">
        <f t="shared" si="307"/>
        <v>0.1649250348207616</v>
      </c>
      <c r="EJ318" s="67">
        <v>0</v>
      </c>
      <c r="EK318" s="14"/>
      <c r="EL318" s="23"/>
      <c r="EM318" s="24"/>
      <c r="EN318" s="34"/>
      <c r="EO318" s="25"/>
      <c r="EP318" s="26"/>
      <c r="EQ318" s="16"/>
      <c r="ES318" s="14"/>
      <c r="ET318" s="23"/>
    </row>
    <row r="319" spans="1:150" x14ac:dyDescent="0.35">
      <c r="A319" s="6">
        <v>2129</v>
      </c>
      <c r="B319" s="107">
        <v>4</v>
      </c>
      <c r="C319" s="24">
        <f t="shared" si="282"/>
        <v>1.3586309460975188</v>
      </c>
      <c r="D319" s="34">
        <f t="shared" si="283"/>
        <v>2.2280647320624927</v>
      </c>
      <c r="E319" s="25">
        <f t="shared" si="284"/>
        <v>1.2739457416346043</v>
      </c>
      <c r="F319" s="26">
        <f t="shared" si="289"/>
        <v>0.15006963271682472</v>
      </c>
      <c r="G319" s="120">
        <f t="shared" si="285"/>
        <v>0.95411899042788839</v>
      </c>
      <c r="I319" s="6">
        <v>2129</v>
      </c>
      <c r="J319" s="107">
        <v>4</v>
      </c>
      <c r="K319" s="24">
        <f t="shared" si="336"/>
        <v>1.5072476864880748</v>
      </c>
      <c r="L319" s="34">
        <f t="shared" si="337"/>
        <v>2.3489935395924575</v>
      </c>
      <c r="M319" s="25">
        <f t="shared" si="338"/>
        <v>1.4599900609114731</v>
      </c>
      <c r="N319" s="26">
        <f t="shared" si="339"/>
        <v>0.15841974303489259</v>
      </c>
      <c r="O319" s="120">
        <f t="shared" si="340"/>
        <v>0.88900347868098439</v>
      </c>
      <c r="Q319" s="6">
        <v>2129</v>
      </c>
      <c r="R319" s="107">
        <v>4</v>
      </c>
      <c r="S319" s="24">
        <f t="shared" si="290"/>
        <v>1.35661902815041</v>
      </c>
      <c r="T319" s="34">
        <f t="shared" si="291"/>
        <v>2.1722783992197416</v>
      </c>
      <c r="U319" s="25">
        <f t="shared" si="292"/>
        <v>1.1881206141842182</v>
      </c>
      <c r="V319" s="26">
        <f t="shared" si="293"/>
        <v>0.15427114719740184</v>
      </c>
      <c r="W319" s="120">
        <f t="shared" si="286"/>
        <v>0.98415778503552342</v>
      </c>
      <c r="Y319" s="6">
        <v>2129</v>
      </c>
      <c r="Z319" s="107">
        <v>4</v>
      </c>
      <c r="AA319" s="24">
        <f t="shared" si="294"/>
        <v>1.4242402600578399</v>
      </c>
      <c r="AB319" s="34">
        <f t="shared" si="295"/>
        <v>2.2229593042200828</v>
      </c>
      <c r="AC319" s="25">
        <f t="shared" si="296"/>
        <v>1.2660912372616657</v>
      </c>
      <c r="AD319" s="26">
        <f t="shared" si="297"/>
        <v>0.29689639776543902</v>
      </c>
      <c r="AE319" s="120">
        <f t="shared" si="287"/>
        <v>0.95686806695841709</v>
      </c>
      <c r="AG319" s="6">
        <v>2129</v>
      </c>
      <c r="AH319" s="107">
        <v>4</v>
      </c>
      <c r="AI319" s="24">
        <f t="shared" si="298"/>
        <v>1.4719382708834097</v>
      </c>
      <c r="AJ319" s="34">
        <f t="shared" si="299"/>
        <v>2.3250714202516205</v>
      </c>
      <c r="AK319" s="25">
        <f t="shared" si="300"/>
        <v>1.4231868003871089</v>
      </c>
      <c r="AL319" s="26">
        <f t="shared" si="301"/>
        <v>7.9745656896902425E-2</v>
      </c>
      <c r="AM319" s="120">
        <f t="shared" si="288"/>
        <v>0.90188461986451163</v>
      </c>
      <c r="AP319" s="6">
        <v>2145</v>
      </c>
      <c r="AQ319" s="107">
        <v>4.5</v>
      </c>
      <c r="AR319" s="24">
        <f t="shared" si="308"/>
        <v>1.6341845162484945</v>
      </c>
      <c r="AS319" s="34">
        <f t="shared" si="309"/>
        <v>2.5714342045798633</v>
      </c>
      <c r="AT319" s="25">
        <f t="shared" si="310"/>
        <v>1.5329756993536354</v>
      </c>
      <c r="AU319" s="26">
        <f t="shared" si="311"/>
        <v>0.18981106934112787</v>
      </c>
      <c r="AV319" s="120">
        <f t="shared" si="302"/>
        <v>1.0384585052262278</v>
      </c>
      <c r="AX319" s="6"/>
      <c r="AZ319" s="6">
        <v>2145</v>
      </c>
      <c r="BA319" s="107">
        <v>4.5</v>
      </c>
      <c r="BB319" s="107">
        <f t="shared" si="279"/>
        <v>5.9882950107519424</v>
      </c>
      <c r="BC319" s="24">
        <f t="shared" si="325"/>
        <v>5.2469016065944789</v>
      </c>
      <c r="BD319" s="34">
        <f t="shared" si="326"/>
        <v>5.5063892980495908</v>
      </c>
      <c r="BE319" s="25">
        <f t="shared" si="327"/>
        <v>5.2469016065944789</v>
      </c>
      <c r="BF319" s="26">
        <f t="shared" si="328"/>
        <v>0.10394635068757667</v>
      </c>
      <c r="BG319" s="16">
        <f t="shared" si="303"/>
        <v>0.25948769145511186</v>
      </c>
      <c r="BH319" s="67">
        <v>0</v>
      </c>
      <c r="BP319" s="107">
        <f t="shared" si="280"/>
        <v>9.3501776492262074</v>
      </c>
      <c r="BQ319" s="24">
        <f t="shared" si="335"/>
        <v>7.5365863361302194</v>
      </c>
      <c r="BR319" s="34">
        <f t="shared" si="329"/>
        <v>8.1713432957138146</v>
      </c>
      <c r="BS319" s="25">
        <f t="shared" si="330"/>
        <v>7.5365863361302194</v>
      </c>
      <c r="BT319" s="26">
        <f t="shared" si="331"/>
        <v>0.11201886163892069</v>
      </c>
      <c r="BU319" s="67">
        <v>0</v>
      </c>
      <c r="CC319" s="107">
        <f t="shared" si="281"/>
        <v>14.407964295482811</v>
      </c>
      <c r="CD319" s="24">
        <f t="shared" si="312"/>
        <v>10.283277533332981</v>
      </c>
      <c r="CE319" s="34">
        <f t="shared" si="332"/>
        <v>11.726917900085422</v>
      </c>
      <c r="CF319" s="25">
        <f t="shared" si="333"/>
        <v>10.283277533332981</v>
      </c>
      <c r="CG319" s="26">
        <f t="shared" si="334"/>
        <v>0.11418166311701991</v>
      </c>
      <c r="CH319" s="67">
        <v>0</v>
      </c>
      <c r="CY319" s="67"/>
      <c r="DA319" s="6">
        <v>2145</v>
      </c>
      <c r="DB319" s="107">
        <f t="shared" si="341"/>
        <v>6.5</v>
      </c>
      <c r="DC319" s="24">
        <f t="shared" si="313"/>
        <v>1.3013809719892968</v>
      </c>
      <c r="DD319" s="34">
        <f t="shared" si="314"/>
        <v>2.3689352953852953</v>
      </c>
      <c r="DE319" s="25">
        <f t="shared" si="315"/>
        <v>1.221438915977378</v>
      </c>
      <c r="DF319" s="26">
        <f t="shared" si="316"/>
        <v>0.16051018091236466</v>
      </c>
      <c r="DG319" s="120">
        <f t="shared" si="304"/>
        <v>1.1474963794079174</v>
      </c>
      <c r="DK319" s="6">
        <v>2145</v>
      </c>
      <c r="DL319" s="107">
        <f t="shared" si="342"/>
        <v>7.9550962755940953</v>
      </c>
      <c r="DM319" s="24">
        <f t="shared" si="317"/>
        <v>5.0660158111189633</v>
      </c>
      <c r="DN319" s="34">
        <f t="shared" si="318"/>
        <v>6.0771939736852598</v>
      </c>
      <c r="DO319" s="25">
        <f t="shared" si="319"/>
        <v>5.0660158111189633</v>
      </c>
      <c r="DP319" s="26">
        <f t="shared" si="320"/>
        <v>9.1826777553682584E-2</v>
      </c>
      <c r="DQ319" s="110">
        <f t="shared" si="305"/>
        <v>1.0111781625662966</v>
      </c>
      <c r="DR319" s="67">
        <v>0</v>
      </c>
      <c r="DT319" s="6">
        <v>2145</v>
      </c>
      <c r="DU319" s="107">
        <v>4.5</v>
      </c>
      <c r="DV319" s="24">
        <f t="shared" si="321"/>
        <v>1.7318030885907052</v>
      </c>
      <c r="DW319" s="34">
        <f t="shared" si="322"/>
        <v>2.6386268859620552</v>
      </c>
      <c r="DX319" s="25">
        <f t="shared" si="323"/>
        <v>1.6363490553262392</v>
      </c>
      <c r="DY319" s="26">
        <f t="shared" si="324"/>
        <v>0.37098151352206959</v>
      </c>
      <c r="DZ319" s="110">
        <f t="shared" si="306"/>
        <v>1.002277830635816</v>
      </c>
      <c r="EC319" s="6">
        <v>2145</v>
      </c>
      <c r="ED319" s="107">
        <v>4.5</v>
      </c>
      <c r="EE319" s="24">
        <f>EG318+((ED319-EG318)*EI$130)</f>
        <v>4.0448021917508461</v>
      </c>
      <c r="EF319" s="34">
        <f>EG319+(ED319-EG319)*EI$133</f>
        <v>4.2041214246380498</v>
      </c>
      <c r="EG319" s="25">
        <f>EE319-((EH319-EH318)*EI$132/EI$131)</f>
        <v>4.0448021917508461</v>
      </c>
      <c r="EH319" s="26">
        <f>EH318+(EE319-EH318)*EJ319*EI$129*EI$131/EI$132</f>
        <v>0.18346567920692095</v>
      </c>
      <c r="EI319" s="110">
        <f t="shared" si="307"/>
        <v>0.15931923288720373</v>
      </c>
      <c r="EJ319" s="67">
        <v>0</v>
      </c>
      <c r="EK319" s="6"/>
      <c r="EL319" s="23"/>
      <c r="EM319" s="24"/>
      <c r="EN319" s="34"/>
      <c r="EO319" s="25"/>
      <c r="EP319" s="26"/>
      <c r="EQ319" s="16"/>
      <c r="ES319" s="6"/>
      <c r="ET319" s="23"/>
    </row>
    <row r="320" spans="1:150" x14ac:dyDescent="0.35">
      <c r="A320" s="6">
        <v>2130</v>
      </c>
      <c r="B320" s="107">
        <v>4</v>
      </c>
      <c r="C320" s="24">
        <f t="shared" si="282"/>
        <v>1.3594756939908186</v>
      </c>
      <c r="D320" s="34">
        <f t="shared" si="283"/>
        <v>2.2286312253060654</v>
      </c>
      <c r="E320" s="25">
        <f t="shared" si="284"/>
        <v>1.2748172697016389</v>
      </c>
      <c r="F320" s="26">
        <f t="shared" si="289"/>
        <v>0.15129656640217515</v>
      </c>
      <c r="G320" s="120">
        <f t="shared" si="285"/>
        <v>0.9538139556044265</v>
      </c>
      <c r="I320" s="14">
        <v>2130</v>
      </c>
      <c r="J320" s="107">
        <v>4</v>
      </c>
      <c r="K320" s="24">
        <f t="shared" si="336"/>
        <v>1.5083188300225105</v>
      </c>
      <c r="L320" s="34">
        <f t="shared" si="337"/>
        <v>2.3496970352856636</v>
      </c>
      <c r="M320" s="25">
        <f t="shared" si="338"/>
        <v>1.4610723619779442</v>
      </c>
      <c r="N320" s="26">
        <f t="shared" si="339"/>
        <v>0.15980934503620337</v>
      </c>
      <c r="O320" s="120">
        <f t="shared" si="340"/>
        <v>0.88862467330771944</v>
      </c>
      <c r="Q320" s="14">
        <v>2130</v>
      </c>
      <c r="R320" s="107">
        <v>4</v>
      </c>
      <c r="S320" s="24">
        <f t="shared" si="290"/>
        <v>1.3574519907980447</v>
      </c>
      <c r="T320" s="34">
        <f t="shared" si="291"/>
        <v>2.1728543372510702</v>
      </c>
      <c r="U320" s="25">
        <f t="shared" si="292"/>
        <v>1.1890066726939543</v>
      </c>
      <c r="V320" s="26">
        <f t="shared" si="293"/>
        <v>0.15548298401829458</v>
      </c>
      <c r="W320" s="120">
        <f t="shared" si="286"/>
        <v>0.98384766455711592</v>
      </c>
      <c r="Y320" s="14">
        <v>2130</v>
      </c>
      <c r="Z320" s="107">
        <v>4</v>
      </c>
      <c r="AA320" s="24">
        <f t="shared" si="294"/>
        <v>1.4258335262684665</v>
      </c>
      <c r="AB320" s="34">
        <f t="shared" si="295"/>
        <v>2.2240585133807276</v>
      </c>
      <c r="AC320" s="25">
        <f t="shared" si="296"/>
        <v>1.2677823282780425</v>
      </c>
      <c r="AD320" s="26">
        <f t="shared" si="297"/>
        <v>0.29918699483776401</v>
      </c>
      <c r="AE320" s="120">
        <f t="shared" si="287"/>
        <v>0.95627618510268508</v>
      </c>
      <c r="AG320" s="14">
        <v>2130</v>
      </c>
      <c r="AH320" s="107">
        <v>4</v>
      </c>
      <c r="AI320" s="24">
        <f t="shared" si="298"/>
        <v>1.4725688485444903</v>
      </c>
      <c r="AJ320" s="34">
        <f t="shared" si="299"/>
        <v>2.3254830239439359</v>
      </c>
      <c r="AK320" s="25">
        <f t="shared" si="300"/>
        <v>1.4238200368368248</v>
      </c>
      <c r="AL320" s="26">
        <f t="shared" si="301"/>
        <v>8.0452161414404824E-2</v>
      </c>
      <c r="AM320" s="120">
        <f t="shared" si="288"/>
        <v>0.90166298710711112</v>
      </c>
      <c r="AP320" s="14">
        <v>2146</v>
      </c>
      <c r="AQ320" s="107">
        <v>4.5</v>
      </c>
      <c r="AR320" s="24">
        <f t="shared" si="308"/>
        <v>1.6351600162678963</v>
      </c>
      <c r="AS320" s="34">
        <f t="shared" si="309"/>
        <v>2.5720906334889651</v>
      </c>
      <c r="AT320" s="25">
        <f t="shared" si="310"/>
        <v>1.5339855899830233</v>
      </c>
      <c r="AU320" s="26">
        <f t="shared" si="311"/>
        <v>0.19127736537424198</v>
      </c>
      <c r="AV320" s="120">
        <f t="shared" si="302"/>
        <v>1.0381050435059418</v>
      </c>
      <c r="AX320" s="14"/>
      <c r="AZ320" s="14">
        <v>2146</v>
      </c>
      <c r="BA320" s="107">
        <v>4.5</v>
      </c>
      <c r="BB320" s="107">
        <f t="shared" si="279"/>
        <v>5.9926418731641604</v>
      </c>
      <c r="BC320" s="24">
        <f t="shared" si="325"/>
        <v>5.2725849013751391</v>
      </c>
      <c r="BD320" s="34">
        <f t="shared" si="326"/>
        <v>5.5246048415012963</v>
      </c>
      <c r="BE320" s="25">
        <f t="shared" si="327"/>
        <v>5.2725849013751391</v>
      </c>
      <c r="BF320" s="26">
        <f t="shared" si="328"/>
        <v>0.10394635068757667</v>
      </c>
      <c r="BG320" s="16">
        <f t="shared" si="303"/>
        <v>0.25201994012615714</v>
      </c>
      <c r="BH320" s="67">
        <v>0</v>
      </c>
      <c r="BP320" s="107">
        <f t="shared" si="280"/>
        <v>9.3872070792534714</v>
      </c>
      <c r="BQ320" s="24">
        <f t="shared" si="335"/>
        <v>7.6003217145233846</v>
      </c>
      <c r="BR320" s="34">
        <f t="shared" si="329"/>
        <v>8.2257315921789154</v>
      </c>
      <c r="BS320" s="25">
        <f t="shared" si="330"/>
        <v>7.6003217145233846</v>
      </c>
      <c r="BT320" s="26">
        <f t="shared" si="331"/>
        <v>0.11201886163892069</v>
      </c>
      <c r="BU320" s="67">
        <v>0</v>
      </c>
      <c r="CC320" s="107">
        <f t="shared" si="281"/>
        <v>14.562441409999632</v>
      </c>
      <c r="CD320" s="24">
        <f t="shared" si="312"/>
        <v>10.430651937245381</v>
      </c>
      <c r="CE320" s="34">
        <f t="shared" si="332"/>
        <v>11.876778252709368</v>
      </c>
      <c r="CF320" s="25">
        <f t="shared" si="333"/>
        <v>10.430651937245381</v>
      </c>
      <c r="CG320" s="26">
        <f t="shared" si="334"/>
        <v>0.11418166311701991</v>
      </c>
      <c r="CH320" s="67">
        <v>0</v>
      </c>
      <c r="CY320" s="67"/>
      <c r="DA320" s="14">
        <v>2146</v>
      </c>
      <c r="DB320" s="107">
        <f t="shared" si="341"/>
        <v>6.5</v>
      </c>
      <c r="DC320" s="24">
        <f t="shared" si="313"/>
        <v>1.3023328645900247</v>
      </c>
      <c r="DD320" s="34">
        <f t="shared" si="314"/>
        <v>2.369563429876183</v>
      </c>
      <c r="DE320" s="25">
        <f t="shared" si="315"/>
        <v>1.2224052767325895</v>
      </c>
      <c r="DF320" s="26">
        <f t="shared" si="316"/>
        <v>0.16166855175087821</v>
      </c>
      <c r="DG320" s="120">
        <f t="shared" si="304"/>
        <v>1.1471581531435935</v>
      </c>
      <c r="DK320" s="14">
        <v>2146</v>
      </c>
      <c r="DL320" s="107">
        <f t="shared" si="342"/>
        <v>7.9626474785154109</v>
      </c>
      <c r="DM320" s="24">
        <f t="shared" si="317"/>
        <v>5.1104066914218143</v>
      </c>
      <c r="DN320" s="34">
        <f t="shared" si="318"/>
        <v>6.1086909669045735</v>
      </c>
      <c r="DO320" s="25">
        <f t="shared" si="319"/>
        <v>5.1104066914218143</v>
      </c>
      <c r="DP320" s="26">
        <f t="shared" si="320"/>
        <v>9.1826777553682584E-2</v>
      </c>
      <c r="DQ320" s="110">
        <f t="shared" si="305"/>
        <v>0.99828427548275922</v>
      </c>
      <c r="DR320" s="67">
        <v>0</v>
      </c>
      <c r="DT320" s="14">
        <v>2146</v>
      </c>
      <c r="DU320" s="107">
        <v>4.5</v>
      </c>
      <c r="DV320" s="24">
        <f t="shared" si="321"/>
        <v>1.7336845509357004</v>
      </c>
      <c r="DW320" s="34">
        <f t="shared" si="322"/>
        <v>2.6398919699058849</v>
      </c>
      <c r="DX320" s="25">
        <f t="shared" si="323"/>
        <v>1.6382953383167465</v>
      </c>
      <c r="DY320" s="26">
        <f t="shared" si="324"/>
        <v>0.37378707859909766</v>
      </c>
      <c r="DZ320" s="110">
        <f t="shared" si="306"/>
        <v>1.0015966315891385</v>
      </c>
      <c r="EC320" s="14">
        <v>2146</v>
      </c>
      <c r="ED320" s="107">
        <v>4.5</v>
      </c>
      <c r="EE320" s="24">
        <f>EG319+((ED320-EG319)*EI$130)</f>
        <v>4.0602743652532345</v>
      </c>
      <c r="EF320" s="34">
        <f>EG320+(ED320-EG320)*EI$133</f>
        <v>4.2141783374146025</v>
      </c>
      <c r="EG320" s="25">
        <f>EE320-((EH320-EH319)*EI$132/EI$131)</f>
        <v>4.0602743652532345</v>
      </c>
      <c r="EH320" s="26">
        <f>EH319+(EE320-EH319)*EJ320*EI$129*EI$131/EI$132</f>
        <v>0.18346567920692095</v>
      </c>
      <c r="EI320" s="110">
        <f t="shared" si="307"/>
        <v>0.15390397216136797</v>
      </c>
      <c r="EJ320" s="67">
        <v>0</v>
      </c>
      <c r="EK320" s="14"/>
      <c r="EL320" s="23"/>
      <c r="EM320" s="24"/>
      <c r="EN320" s="34"/>
      <c r="EO320" s="25"/>
      <c r="EP320" s="26"/>
      <c r="EQ320" s="16"/>
      <c r="ES320" s="14"/>
      <c r="ET320" s="23"/>
    </row>
    <row r="321" spans="1:150" x14ac:dyDescent="0.35">
      <c r="A321" s="14">
        <v>2131</v>
      </c>
      <c r="B321" s="107">
        <v>4</v>
      </c>
      <c r="C321" s="24">
        <f t="shared" si="282"/>
        <v>1.3603198778647501</v>
      </c>
      <c r="D321" s="34">
        <f t="shared" si="283"/>
        <v>2.2291973599405397</v>
      </c>
      <c r="E321" s="25">
        <f t="shared" si="284"/>
        <v>1.2756882460623691</v>
      </c>
      <c r="F321" s="26">
        <f t="shared" si="289"/>
        <v>0.15252311179061545</v>
      </c>
      <c r="G321" s="120">
        <f t="shared" si="285"/>
        <v>0.95350911387817061</v>
      </c>
      <c r="I321" s="6">
        <v>2131</v>
      </c>
      <c r="J321" s="107">
        <v>4</v>
      </c>
      <c r="K321" s="24">
        <f t="shared" si="336"/>
        <v>1.5093805381465899</v>
      </c>
      <c r="L321" s="34">
        <f t="shared" si="337"/>
        <v>2.3503946051520219</v>
      </c>
      <c r="M321" s="25">
        <f t="shared" si="338"/>
        <v>1.4621455463877262</v>
      </c>
      <c r="N321" s="26">
        <f t="shared" si="339"/>
        <v>0.16119860949969936</v>
      </c>
      <c r="O321" s="120">
        <f t="shared" si="340"/>
        <v>0.88824905876429572</v>
      </c>
      <c r="Q321" s="6">
        <v>2131</v>
      </c>
      <c r="R321" s="107">
        <v>4</v>
      </c>
      <c r="S321" s="24">
        <f t="shared" si="290"/>
        <v>1.3582846908643245</v>
      </c>
      <c r="T321" s="34">
        <f t="shared" si="291"/>
        <v>2.1734300937388218</v>
      </c>
      <c r="U321" s="25">
        <f t="shared" si="292"/>
        <v>1.1898924519058798</v>
      </c>
      <c r="V321" s="26">
        <f t="shared" si="293"/>
        <v>0.15669443897483015</v>
      </c>
      <c r="W321" s="120">
        <f t="shared" si="286"/>
        <v>0.98353764183294201</v>
      </c>
      <c r="Y321" s="6">
        <v>2131</v>
      </c>
      <c r="Z321" s="107">
        <v>4</v>
      </c>
      <c r="AA321" s="24">
        <f t="shared" si="294"/>
        <v>1.4274258068367565</v>
      </c>
      <c r="AB321" s="34">
        <f t="shared" si="295"/>
        <v>2.2251570425519844</v>
      </c>
      <c r="AC321" s="25">
        <f t="shared" si="296"/>
        <v>1.2694723731568993</v>
      </c>
      <c r="AD321" s="26">
        <f t="shared" si="297"/>
        <v>0.30147617503602281</v>
      </c>
      <c r="AE321" s="120">
        <f t="shared" si="287"/>
        <v>0.95568466939508512</v>
      </c>
      <c r="AG321" s="6">
        <v>2131</v>
      </c>
      <c r="AH321" s="107">
        <v>4</v>
      </c>
      <c r="AI321" s="24">
        <f t="shared" si="298"/>
        <v>1.4731899496508838</v>
      </c>
      <c r="AJ321" s="34">
        <f t="shared" si="299"/>
        <v>2.3258886825906946</v>
      </c>
      <c r="AK321" s="25">
        <f t="shared" si="300"/>
        <v>1.4244441270626071</v>
      </c>
      <c r="AL321" s="26">
        <f t="shared" si="301"/>
        <v>8.115862261133637E-2</v>
      </c>
      <c r="AM321" s="120">
        <f t="shared" si="288"/>
        <v>0.90144455552808744</v>
      </c>
      <c r="AP321" s="6">
        <v>2147</v>
      </c>
      <c r="AQ321" s="107">
        <v>4.5</v>
      </c>
      <c r="AR321" s="24">
        <f t="shared" si="308"/>
        <v>1.636135126264008</v>
      </c>
      <c r="AS321" s="34">
        <f t="shared" si="309"/>
        <v>2.5727468039511212</v>
      </c>
      <c r="AT321" s="25">
        <f t="shared" si="310"/>
        <v>1.5349950830017252</v>
      </c>
      <c r="AU321" s="26">
        <f t="shared" si="311"/>
        <v>0.19274316310268086</v>
      </c>
      <c r="AV321" s="120">
        <f t="shared" si="302"/>
        <v>1.0377517209493961</v>
      </c>
      <c r="AX321" s="6"/>
      <c r="AZ321" s="6">
        <v>2147</v>
      </c>
      <c r="BA321" s="107">
        <v>4.5</v>
      </c>
      <c r="BB321" s="107">
        <f t="shared" si="279"/>
        <v>5.9968515544186527</v>
      </c>
      <c r="BC321" s="24">
        <f t="shared" si="325"/>
        <v>5.2975286449059578</v>
      </c>
      <c r="BD321" s="34">
        <f t="shared" si="326"/>
        <v>5.5422916632354013</v>
      </c>
      <c r="BE321" s="25">
        <f t="shared" si="327"/>
        <v>5.2975286449059578</v>
      </c>
      <c r="BF321" s="26">
        <f t="shared" si="328"/>
        <v>0.10394635068757667</v>
      </c>
      <c r="BG321" s="16">
        <f t="shared" si="303"/>
        <v>0.24476301832944358</v>
      </c>
      <c r="BH321" s="67">
        <v>0</v>
      </c>
      <c r="BP321" s="107">
        <f t="shared" si="280"/>
        <v>9.4236227597040596</v>
      </c>
      <c r="BQ321" s="24">
        <f t="shared" si="335"/>
        <v>7.6631162025194071</v>
      </c>
      <c r="BR321" s="34">
        <f t="shared" si="329"/>
        <v>8.2792934975340362</v>
      </c>
      <c r="BS321" s="25">
        <f t="shared" si="330"/>
        <v>7.6631162025194071</v>
      </c>
      <c r="BT321" s="26">
        <f t="shared" si="331"/>
        <v>0.11201886163892069</v>
      </c>
      <c r="BU321" s="67">
        <v>0</v>
      </c>
      <c r="CC321" s="107">
        <f t="shared" si="281"/>
        <v>14.717184534107652</v>
      </c>
      <c r="CD321" s="24">
        <f t="shared" si="312"/>
        <v>10.578280119881317</v>
      </c>
      <c r="CE321" s="34">
        <f t="shared" si="332"/>
        <v>12.026896664860534</v>
      </c>
      <c r="CF321" s="25">
        <f t="shared" si="333"/>
        <v>10.578280119881317</v>
      </c>
      <c r="CG321" s="26">
        <f t="shared" si="334"/>
        <v>0.11418166311701991</v>
      </c>
      <c r="CH321" s="67">
        <v>0</v>
      </c>
      <c r="CY321" s="67"/>
      <c r="DA321" s="6">
        <v>2147</v>
      </c>
      <c r="DB321" s="107">
        <f t="shared" si="341"/>
        <v>6.5</v>
      </c>
      <c r="DC321" s="24">
        <f t="shared" si="313"/>
        <v>1.3032844158666625</v>
      </c>
      <c r="DD321" s="34">
        <f t="shared" si="314"/>
        <v>2.3701913484960624</v>
      </c>
      <c r="DE321" s="25">
        <f t="shared" si="315"/>
        <v>1.2233713053785575</v>
      </c>
      <c r="DF321" s="26">
        <f t="shared" si="316"/>
        <v>0.16282671277244495</v>
      </c>
      <c r="DG321" s="120">
        <f t="shared" si="304"/>
        <v>1.1468200431175049</v>
      </c>
      <c r="DK321" s="6">
        <v>2147</v>
      </c>
      <c r="DL321" s="107">
        <f t="shared" si="342"/>
        <v>7.9700643447672235</v>
      </c>
      <c r="DM321" s="24">
        <f t="shared" si="317"/>
        <v>5.1542309449593322</v>
      </c>
      <c r="DN321" s="34">
        <f t="shared" si="318"/>
        <v>6.1397726348920942</v>
      </c>
      <c r="DO321" s="25">
        <f t="shared" si="319"/>
        <v>5.1542309449593322</v>
      </c>
      <c r="DP321" s="26">
        <f t="shared" si="320"/>
        <v>9.1826777553682584E-2</v>
      </c>
      <c r="DQ321" s="110">
        <f t="shared" si="305"/>
        <v>0.98554168993276203</v>
      </c>
      <c r="DR321" s="67">
        <v>0</v>
      </c>
      <c r="DT321" s="6">
        <v>2147</v>
      </c>
      <c r="DU321" s="107">
        <v>4.5</v>
      </c>
      <c r="DV321" s="24">
        <f t="shared" si="321"/>
        <v>1.7355646797673603</v>
      </c>
      <c r="DW321" s="34">
        <f t="shared" si="322"/>
        <v>2.6411561609956289</v>
      </c>
      <c r="DX321" s="25">
        <f t="shared" si="323"/>
        <v>1.6402402476855826</v>
      </c>
      <c r="DY321" s="26">
        <f t="shared" si="324"/>
        <v>0.37659073836620877</v>
      </c>
      <c r="DZ321" s="110">
        <f t="shared" si="306"/>
        <v>1.0009159133100463</v>
      </c>
      <c r="EC321" s="6">
        <v>2147</v>
      </c>
      <c r="ED321" s="107">
        <v>4.5</v>
      </c>
      <c r="EE321" s="24">
        <f>EG320+((ED321-EG320)*EI$130)</f>
        <v>4.0752206395782773</v>
      </c>
      <c r="EF321" s="34">
        <f>EG321+(ED321-EG321)*EI$133</f>
        <v>4.2238934157258798</v>
      </c>
      <c r="EG321" s="25">
        <f>EE321-((EH321-EH320)*EI$132/EI$131)</f>
        <v>4.0752206395782773</v>
      </c>
      <c r="EH321" s="26">
        <f>EH320+(EE321-EH320)*EJ321*EI$129*EI$131/EI$132</f>
        <v>0.18346567920692095</v>
      </c>
      <c r="EI321" s="110">
        <f t="shared" si="307"/>
        <v>0.14867277614760255</v>
      </c>
      <c r="EJ321" s="67">
        <v>0</v>
      </c>
      <c r="EK321" s="6"/>
      <c r="EL321" s="23"/>
      <c r="EM321" s="24"/>
      <c r="EN321" s="34"/>
      <c r="EO321" s="25"/>
      <c r="EP321" s="26"/>
      <c r="EQ321" s="16"/>
      <c r="ES321" s="6"/>
      <c r="ET321" s="23"/>
    </row>
    <row r="322" spans="1:150" x14ac:dyDescent="0.35">
      <c r="A322" s="6">
        <v>2132</v>
      </c>
      <c r="B322" s="107">
        <v>4</v>
      </c>
      <c r="C322" s="24">
        <f t="shared" si="282"/>
        <v>1.3611635273421623</v>
      </c>
      <c r="D322" s="34">
        <f t="shared" si="283"/>
        <v>2.2297631538648104</v>
      </c>
      <c r="E322" s="25">
        <f t="shared" si="284"/>
        <v>1.2765586982535546</v>
      </c>
      <c r="F322" s="26">
        <f t="shared" si="289"/>
        <v>0.15374926873392861</v>
      </c>
      <c r="G322" s="120">
        <f t="shared" si="285"/>
        <v>0.95320445561125577</v>
      </c>
      <c r="I322" s="14">
        <v>2132</v>
      </c>
      <c r="J322" s="107">
        <v>4</v>
      </c>
      <c r="K322" s="24">
        <f t="shared" si="336"/>
        <v>1.5104333030766068</v>
      </c>
      <c r="L322" s="34">
        <f t="shared" si="337"/>
        <v>2.3510865577209197</v>
      </c>
      <c r="M322" s="25">
        <f t="shared" si="338"/>
        <v>1.463210088801415</v>
      </c>
      <c r="N322" s="26">
        <f t="shared" si="339"/>
        <v>0.16258752756661676</v>
      </c>
      <c r="O322" s="120">
        <f t="shared" si="340"/>
        <v>0.88787646891950467</v>
      </c>
      <c r="Q322" s="14">
        <v>2132</v>
      </c>
      <c r="R322" s="107">
        <v>4</v>
      </c>
      <c r="S322" s="24">
        <f t="shared" si="290"/>
        <v>1.3591171284521077</v>
      </c>
      <c r="T322" s="34">
        <f t="shared" si="291"/>
        <v>2.1740056687514366</v>
      </c>
      <c r="U322" s="25">
        <f t="shared" si="292"/>
        <v>1.1907779519252872</v>
      </c>
      <c r="V322" s="26">
        <f t="shared" si="293"/>
        <v>0.15790551218725332</v>
      </c>
      <c r="W322" s="120">
        <f t="shared" si="286"/>
        <v>0.9832277168261494</v>
      </c>
      <c r="Y322" s="14">
        <v>2132</v>
      </c>
      <c r="Z322" s="107">
        <v>4</v>
      </c>
      <c r="AA322" s="24">
        <f t="shared" si="294"/>
        <v>1.4290171023933418</v>
      </c>
      <c r="AB322" s="34">
        <f t="shared" si="295"/>
        <v>2.226254892166156</v>
      </c>
      <c r="AC322" s="25">
        <f t="shared" si="296"/>
        <v>1.2711613725633173</v>
      </c>
      <c r="AD322" s="26">
        <f t="shared" si="297"/>
        <v>0.30376393923645795</v>
      </c>
      <c r="AE322" s="120">
        <f t="shared" si="287"/>
        <v>0.95509351960283873</v>
      </c>
      <c r="AG322" s="14">
        <v>2132</v>
      </c>
      <c r="AH322" s="107">
        <v>4</v>
      </c>
      <c r="AI322" s="24">
        <f t="shared" si="298"/>
        <v>1.4738020798115794</v>
      </c>
      <c r="AJ322" s="34">
        <f t="shared" si="299"/>
        <v>2.3262887132262211</v>
      </c>
      <c r="AK322" s="25">
        <f t="shared" si="300"/>
        <v>1.4250595588095711</v>
      </c>
      <c r="AL322" s="26">
        <f t="shared" si="301"/>
        <v>8.1865035959191562E-2</v>
      </c>
      <c r="AM322" s="120">
        <f t="shared" si="288"/>
        <v>0.90122915441664997</v>
      </c>
      <c r="AP322" s="14">
        <v>2148</v>
      </c>
      <c r="AQ322" s="107">
        <v>4.5</v>
      </c>
      <c r="AR322" s="24">
        <f t="shared" si="308"/>
        <v>1.6371098523431458</v>
      </c>
      <c r="AS322" s="34">
        <f t="shared" si="309"/>
        <v>2.573402719662603</v>
      </c>
      <c r="AT322" s="25">
        <f t="shared" si="310"/>
        <v>1.5360041840963128</v>
      </c>
      <c r="AU322" s="26">
        <f t="shared" si="311"/>
        <v>0.19420846264249003</v>
      </c>
      <c r="AV322" s="120">
        <f t="shared" si="302"/>
        <v>1.0373985355662902</v>
      </c>
      <c r="AX322" s="14"/>
      <c r="AZ322" s="14">
        <v>2148</v>
      </c>
      <c r="BA322" s="107">
        <v>4.5</v>
      </c>
      <c r="BB322" s="107">
        <f t="shared" si="279"/>
        <v>6.0009287159274542</v>
      </c>
      <c r="BC322" s="24">
        <f t="shared" si="325"/>
        <v>5.3217537433519384</v>
      </c>
      <c r="BD322" s="34">
        <f t="shared" si="326"/>
        <v>5.5594649837533687</v>
      </c>
      <c r="BE322" s="25">
        <f t="shared" si="327"/>
        <v>5.3217537433519384</v>
      </c>
      <c r="BF322" s="26">
        <f t="shared" si="328"/>
        <v>0.10394635068757667</v>
      </c>
      <c r="BG322" s="16">
        <f t="shared" si="303"/>
        <v>0.23771124040143032</v>
      </c>
      <c r="BH322" s="67">
        <v>0</v>
      </c>
      <c r="BP322" s="107">
        <f t="shared" si="280"/>
        <v>9.4594351226219047</v>
      </c>
      <c r="BQ322" s="24">
        <f t="shared" si="335"/>
        <v>7.7249814261277372</v>
      </c>
      <c r="BR322" s="34">
        <f t="shared" si="329"/>
        <v>8.332040219900696</v>
      </c>
      <c r="BS322" s="25">
        <f t="shared" si="330"/>
        <v>7.7249814261277372</v>
      </c>
      <c r="BT322" s="26">
        <f t="shared" si="331"/>
        <v>0.11201886163892069</v>
      </c>
      <c r="BU322" s="67">
        <v>0</v>
      </c>
      <c r="CC322" s="107">
        <f t="shared" si="281"/>
        <v>14.872194125875385</v>
      </c>
      <c r="CD322" s="24">
        <f t="shared" si="312"/>
        <v>10.726162518247753</v>
      </c>
      <c r="CE322" s="34">
        <f t="shared" si="332"/>
        <v>12.177273580917424</v>
      </c>
      <c r="CF322" s="25">
        <f t="shared" si="333"/>
        <v>10.726162518247753</v>
      </c>
      <c r="CG322" s="26">
        <f t="shared" si="334"/>
        <v>0.11418166311701991</v>
      </c>
      <c r="CH322" s="67">
        <v>0</v>
      </c>
      <c r="CY322" s="67"/>
      <c r="DA322" s="14">
        <v>2148</v>
      </c>
      <c r="DB322" s="107">
        <f t="shared" si="341"/>
        <v>6.5</v>
      </c>
      <c r="DC322" s="24">
        <f t="shared" si="313"/>
        <v>1.3042356401236312</v>
      </c>
      <c r="DD322" s="34">
        <f t="shared" si="314"/>
        <v>2.3708190598858812</v>
      </c>
      <c r="DE322" s="25">
        <f t="shared" si="315"/>
        <v>1.2243370152090485</v>
      </c>
      <c r="DF322" s="26">
        <f t="shared" si="316"/>
        <v>0.16398466385816354</v>
      </c>
      <c r="DG322" s="120">
        <f t="shared" si="304"/>
        <v>1.1464820446768327</v>
      </c>
      <c r="DK322" s="14">
        <v>2148</v>
      </c>
      <c r="DL322" s="107">
        <f t="shared" si="342"/>
        <v>7.9773500133648998</v>
      </c>
      <c r="DM322" s="24">
        <f t="shared" si="317"/>
        <v>5.1974952446826475</v>
      </c>
      <c r="DN322" s="34">
        <f t="shared" si="318"/>
        <v>6.1704444137214356</v>
      </c>
      <c r="DO322" s="25">
        <f t="shared" si="319"/>
        <v>5.1974952446826475</v>
      </c>
      <c r="DP322" s="26">
        <f t="shared" si="320"/>
        <v>9.1826777553682584E-2</v>
      </c>
      <c r="DQ322" s="110">
        <f t="shared" si="305"/>
        <v>0.97294916903878814</v>
      </c>
      <c r="DR322" s="67">
        <v>0</v>
      </c>
      <c r="DT322" s="14">
        <v>2148</v>
      </c>
      <c r="DU322" s="107">
        <v>4.5</v>
      </c>
      <c r="DV322" s="24">
        <f t="shared" si="321"/>
        <v>1.7374434816667497</v>
      </c>
      <c r="DW322" s="34">
        <f t="shared" si="322"/>
        <v>2.642419463263213</v>
      </c>
      <c r="DX322" s="25">
        <f t="shared" si="323"/>
        <v>1.6421837896357121</v>
      </c>
      <c r="DY322" s="26">
        <f t="shared" si="324"/>
        <v>0.37939249401418046</v>
      </c>
      <c r="DZ322" s="110">
        <f t="shared" si="306"/>
        <v>1.0002356736275009</v>
      </c>
      <c r="EC322" s="14">
        <v>2148</v>
      </c>
      <c r="ED322" s="107">
        <v>4.5</v>
      </c>
      <c r="EE322" s="24">
        <f>EG321+((ED322-EG321)*EI$130)</f>
        <v>4.0896588900390114</v>
      </c>
      <c r="EF322" s="34">
        <f>EG322+(ED322-EG322)*EI$133</f>
        <v>4.2332782785253578</v>
      </c>
      <c r="EG322" s="25">
        <f>EE322-((EH322-EH321)*EI$132/EI$131)</f>
        <v>4.0896588900390114</v>
      </c>
      <c r="EH322" s="26">
        <f>EH321+(EE322-EH321)*EJ322*EI$129*EI$131/EI$132</f>
        <v>0.18346567920692095</v>
      </c>
      <c r="EI322" s="110">
        <f t="shared" si="307"/>
        <v>0.14361938848634637</v>
      </c>
      <c r="EJ322" s="67">
        <v>0</v>
      </c>
      <c r="EK322" s="14"/>
      <c r="EL322" s="23"/>
      <c r="EM322" s="24"/>
      <c r="EN322" s="34"/>
      <c r="EO322" s="25"/>
      <c r="EP322" s="26"/>
      <c r="EQ322" s="16"/>
      <c r="ES322" s="14"/>
      <c r="ET322" s="23"/>
    </row>
    <row r="323" spans="1:150" x14ac:dyDescent="0.35">
      <c r="A323" s="6">
        <v>2133</v>
      </c>
      <c r="B323" s="107">
        <v>4</v>
      </c>
      <c r="C323" s="24">
        <f t="shared" si="282"/>
        <v>1.3620066690958494</v>
      </c>
      <c r="D323" s="34">
        <f t="shared" si="283"/>
        <v>2.230328623195835</v>
      </c>
      <c r="E323" s="25">
        <f t="shared" si="284"/>
        <v>1.2774286510705157</v>
      </c>
      <c r="F323" s="26">
        <f t="shared" si="289"/>
        <v>0.15497503711110736</v>
      </c>
      <c r="G323" s="120">
        <f t="shared" si="285"/>
        <v>0.95289997212531929</v>
      </c>
      <c r="I323" s="6">
        <v>2133</v>
      </c>
      <c r="J323" s="107">
        <v>4</v>
      </c>
      <c r="K323" s="24">
        <f t="shared" si="336"/>
        <v>1.5114775904417905</v>
      </c>
      <c r="L323" s="34">
        <f t="shared" si="337"/>
        <v>2.3517731848567531</v>
      </c>
      <c r="M323" s="25">
        <f t="shared" si="338"/>
        <v>1.464266438241159</v>
      </c>
      <c r="N323" s="26">
        <f t="shared" si="339"/>
        <v>0.16397609086663534</v>
      </c>
      <c r="O323" s="120">
        <f t="shared" si="340"/>
        <v>0.88750674661559414</v>
      </c>
      <c r="Q323" s="6">
        <v>2133</v>
      </c>
      <c r="R323" s="107">
        <v>4</v>
      </c>
      <c r="S323" s="24">
        <f t="shared" si="290"/>
        <v>1.3599493036603465</v>
      </c>
      <c r="T323" s="34">
        <f t="shared" si="291"/>
        <v>2.1745810623551742</v>
      </c>
      <c r="U323" s="25">
        <f t="shared" si="292"/>
        <v>1.1916631728541147</v>
      </c>
      <c r="V323" s="26">
        <f t="shared" si="293"/>
        <v>0.15911620377578736</v>
      </c>
      <c r="W323" s="120">
        <f t="shared" si="286"/>
        <v>0.98291788950105952</v>
      </c>
      <c r="Y323" s="6">
        <v>2133</v>
      </c>
      <c r="Z323" s="107">
        <v>4</v>
      </c>
      <c r="AA323" s="24">
        <f t="shared" si="294"/>
        <v>1.4306074135644427</v>
      </c>
      <c r="AB323" s="34">
        <f t="shared" si="295"/>
        <v>2.2273520626530416</v>
      </c>
      <c r="AC323" s="25">
        <f t="shared" si="296"/>
        <v>1.2728493271585253</v>
      </c>
      <c r="AD323" s="26">
        <f t="shared" si="297"/>
        <v>0.30605028831480457</v>
      </c>
      <c r="AE323" s="120">
        <f t="shared" si="287"/>
        <v>0.95450273549451636</v>
      </c>
      <c r="AG323" s="6">
        <v>2133</v>
      </c>
      <c r="AH323" s="107">
        <v>4</v>
      </c>
      <c r="AI323" s="24">
        <f t="shared" si="298"/>
        <v>1.4744057174245446</v>
      </c>
      <c r="AJ323" s="34">
        <f t="shared" si="299"/>
        <v>2.3266834158226168</v>
      </c>
      <c r="AK323" s="25">
        <f t="shared" si="300"/>
        <v>1.425666793573257</v>
      </c>
      <c r="AL323" s="26">
        <f t="shared" si="301"/>
        <v>8.2571397174427616E-2</v>
      </c>
      <c r="AM323" s="120">
        <f t="shared" si="288"/>
        <v>0.90101662224935986</v>
      </c>
      <c r="AP323" s="6">
        <v>2149</v>
      </c>
      <c r="AQ323" s="107">
        <v>4.5</v>
      </c>
      <c r="AR323" s="24">
        <f t="shared" si="308"/>
        <v>1.6380841999960358</v>
      </c>
      <c r="AS323" s="34">
        <f t="shared" si="309"/>
        <v>2.5740583839478361</v>
      </c>
      <c r="AT323" s="25">
        <f t="shared" si="310"/>
        <v>1.5370128983812867</v>
      </c>
      <c r="AU323" s="26">
        <f t="shared" si="311"/>
        <v>0.19567326411516756</v>
      </c>
      <c r="AV323" s="120">
        <f t="shared" si="302"/>
        <v>1.0370454855665494</v>
      </c>
      <c r="AX323" s="6"/>
      <c r="AZ323" s="6">
        <v>2149</v>
      </c>
      <c r="BA323" s="107">
        <v>4.5</v>
      </c>
      <c r="BB323" s="107">
        <f t="shared" ref="BB323:BB374" si="343">$BA323+($BE322-$BE$192)^$BG$135*$BG$134*$BG$136</f>
        <v>6.0048778384088752</v>
      </c>
      <c r="BC323" s="24">
        <f t="shared" si="325"/>
        <v>5.3452805371856993</v>
      </c>
      <c r="BD323" s="34">
        <f t="shared" si="326"/>
        <v>5.5761395926138109</v>
      </c>
      <c r="BE323" s="25">
        <f t="shared" si="327"/>
        <v>5.3452805371856993</v>
      </c>
      <c r="BF323" s="26">
        <f t="shared" si="328"/>
        <v>0.10394635068757667</v>
      </c>
      <c r="BG323" s="16">
        <f t="shared" si="303"/>
        <v>0.23085905542811158</v>
      </c>
      <c r="BH323" s="67">
        <v>0</v>
      </c>
      <c r="BP323" s="107">
        <f t="shared" ref="BP323:BP374" si="344">$BA323+($BS322-0.7)^$BT$135*$BT$134*$BT$136</f>
        <v>9.494654403250383</v>
      </c>
      <c r="BQ323" s="24">
        <f t="shared" si="335"/>
        <v>7.785928963459841</v>
      </c>
      <c r="BR323" s="34">
        <f t="shared" si="329"/>
        <v>8.3839828673865302</v>
      </c>
      <c r="BS323" s="25">
        <f t="shared" si="330"/>
        <v>7.785928963459841</v>
      </c>
      <c r="BT323" s="26">
        <f t="shared" si="331"/>
        <v>0.11201886163892069</v>
      </c>
      <c r="BU323" s="67">
        <v>0</v>
      </c>
      <c r="CC323" s="107">
        <f t="shared" ref="CC323:CC373" si="345">$BA323+($CF322-0.7)^$CH$135*$CH$134*$CH$136</f>
        <v>15.027470644160141</v>
      </c>
      <c r="CD323" s="24">
        <f t="shared" si="312"/>
        <v>10.874299570104176</v>
      </c>
      <c r="CE323" s="34">
        <f t="shared" si="332"/>
        <v>12.327909446023764</v>
      </c>
      <c r="CF323" s="25">
        <f t="shared" si="333"/>
        <v>10.874299570104176</v>
      </c>
      <c r="CG323" s="26">
        <f t="shared" si="334"/>
        <v>0.11418166311701991</v>
      </c>
      <c r="CH323" s="67">
        <v>0</v>
      </c>
      <c r="CY323" s="67"/>
      <c r="DA323" s="6">
        <v>2149</v>
      </c>
      <c r="DB323" s="107">
        <f t="shared" si="341"/>
        <v>6.5</v>
      </c>
      <c r="DC323" s="24">
        <f t="shared" si="313"/>
        <v>1.3051865504509699</v>
      </c>
      <c r="DD323" s="34">
        <f t="shared" si="314"/>
        <v>2.371446571953157</v>
      </c>
      <c r="DE323" s="25">
        <f t="shared" si="315"/>
        <v>1.2253024183894725</v>
      </c>
      <c r="DF323" s="26">
        <f t="shared" si="316"/>
        <v>0.16514240490253307</v>
      </c>
      <c r="DG323" s="120">
        <f t="shared" si="304"/>
        <v>1.1461441535636845</v>
      </c>
      <c r="DK323" s="6">
        <v>2149</v>
      </c>
      <c r="DL323" s="107">
        <f t="shared" si="342"/>
        <v>7.9845075172775974</v>
      </c>
      <c r="DM323" s="24">
        <f t="shared" si="317"/>
        <v>5.2402062077601652</v>
      </c>
      <c r="DN323" s="34">
        <f t="shared" si="318"/>
        <v>6.2007116660912667</v>
      </c>
      <c r="DO323" s="25">
        <f t="shared" si="319"/>
        <v>5.2402062077601652</v>
      </c>
      <c r="DP323" s="26">
        <f t="shared" si="320"/>
        <v>9.1826777553682584E-2</v>
      </c>
      <c r="DQ323" s="110">
        <f t="shared" si="305"/>
        <v>0.96050545833110146</v>
      </c>
      <c r="DR323" s="67">
        <v>0</v>
      </c>
      <c r="DT323" s="6">
        <v>2149</v>
      </c>
      <c r="DU323" s="107">
        <v>4.5</v>
      </c>
      <c r="DV323" s="24">
        <f t="shared" si="321"/>
        <v>1.7393209626259942</v>
      </c>
      <c r="DW323" s="34">
        <f t="shared" si="322"/>
        <v>2.643681880385059</v>
      </c>
      <c r="DX323" s="25">
        <f t="shared" si="323"/>
        <v>1.6441259698231676</v>
      </c>
      <c r="DY323" s="26">
        <f t="shared" si="324"/>
        <v>0.38219234674367536</v>
      </c>
      <c r="DZ323" s="110">
        <f t="shared" si="306"/>
        <v>0.99955591056189141</v>
      </c>
      <c r="EC323" s="6">
        <v>2149</v>
      </c>
      <c r="ED323" s="107">
        <v>4.5</v>
      </c>
      <c r="EE323" s="24">
        <f>EG322+((ED323-EG322)*EI$130)</f>
        <v>4.1036063843665858</v>
      </c>
      <c r="EF323" s="34">
        <f>EG323+(ED323-EG323)*EI$133</f>
        <v>4.2423441498382806</v>
      </c>
      <c r="EG323" s="25">
        <f>EE323-((EH323-EH322)*EI$132/EI$131)</f>
        <v>4.1036063843665858</v>
      </c>
      <c r="EH323" s="26">
        <f>EH322+(EE323-EH322)*EJ323*EI$129*EI$131/EI$132</f>
        <v>0.18346567920692095</v>
      </c>
      <c r="EI323" s="110">
        <f t="shared" si="307"/>
        <v>0.13873776547169481</v>
      </c>
      <c r="EJ323" s="67">
        <v>0</v>
      </c>
      <c r="EK323" s="6"/>
      <c r="EL323" s="23"/>
      <c r="EM323" s="24"/>
      <c r="EN323" s="34"/>
      <c r="EO323" s="25"/>
      <c r="EP323" s="26"/>
      <c r="EQ323" s="16"/>
      <c r="ES323" s="6"/>
      <c r="ET323" s="23"/>
    </row>
    <row r="324" spans="1:150" x14ac:dyDescent="0.35">
      <c r="A324" s="14">
        <v>2134</v>
      </c>
      <c r="B324" s="107">
        <v>4</v>
      </c>
      <c r="C324" s="24">
        <f t="shared" si="282"/>
        <v>1.3628493271431783</v>
      </c>
      <c r="D324" s="34">
        <f t="shared" si="283"/>
        <v>2.2308937824466062</v>
      </c>
      <c r="E324" s="25">
        <f t="shared" si="284"/>
        <v>1.2782981268409328</v>
      </c>
      <c r="F324" s="26">
        <f t="shared" si="289"/>
        <v>0.15620041682563265</v>
      </c>
      <c r="G324" s="120">
        <f t="shared" si="285"/>
        <v>0.95259565560567339</v>
      </c>
      <c r="I324" s="14">
        <v>2134</v>
      </c>
      <c r="J324" s="107">
        <v>4</v>
      </c>
      <c r="K324" s="24">
        <f t="shared" si="336"/>
        <v>1.5125138407207444</v>
      </c>
      <c r="L324" s="34">
        <f t="shared" si="337"/>
        <v>2.3524547626593026</v>
      </c>
      <c r="M324" s="25">
        <f t="shared" si="338"/>
        <v>1.4653150194758506</v>
      </c>
      <c r="N324" s="26">
        <f t="shared" si="339"/>
        <v>0.16536429149148515</v>
      </c>
      <c r="O324" s="120">
        <f t="shared" si="340"/>
        <v>0.88713974318345201</v>
      </c>
      <c r="Q324" s="14">
        <v>2134</v>
      </c>
      <c r="R324" s="107">
        <v>4</v>
      </c>
      <c r="S324" s="24">
        <f t="shared" si="290"/>
        <v>1.3607812165848399</v>
      </c>
      <c r="T324" s="34">
        <f t="shared" si="291"/>
        <v>2.1751562746145217</v>
      </c>
      <c r="U324" s="25">
        <f t="shared" si="292"/>
        <v>1.1925481147915722</v>
      </c>
      <c r="V324" s="26">
        <f t="shared" si="293"/>
        <v>0.16032651386063101</v>
      </c>
      <c r="W324" s="120">
        <f t="shared" si="286"/>
        <v>0.98260815982294947</v>
      </c>
      <c r="Y324" s="14">
        <v>2134</v>
      </c>
      <c r="Z324" s="107">
        <v>4</v>
      </c>
      <c r="AA324" s="24">
        <f t="shared" si="294"/>
        <v>1.4321967409726526</v>
      </c>
      <c r="AB324" s="34">
        <f t="shared" si="295"/>
        <v>2.2284485544403605</v>
      </c>
      <c r="AC324" s="25">
        <f t="shared" si="296"/>
        <v>1.2745362376005547</v>
      </c>
      <c r="AD324" s="26">
        <f t="shared" si="297"/>
        <v>0.30833522314628425</v>
      </c>
      <c r="AE324" s="120">
        <f t="shared" si="287"/>
        <v>0.95391231683980582</v>
      </c>
      <c r="AG324" s="14">
        <v>2134</v>
      </c>
      <c r="AH324" s="107">
        <v>4</v>
      </c>
      <c r="AI324" s="24">
        <f t="shared" si="298"/>
        <v>1.4750013151412191</v>
      </c>
      <c r="AJ324" s="34">
        <f t="shared" si="299"/>
        <v>2.3270730742080481</v>
      </c>
      <c r="AK324" s="25">
        <f t="shared" si="300"/>
        <v>1.4262662680123819</v>
      </c>
      <c r="AL324" s="26">
        <f t="shared" si="301"/>
        <v>8.327770220528033E-2</v>
      </c>
      <c r="AM324" s="120">
        <f t="shared" si="288"/>
        <v>0.90080680619566622</v>
      </c>
      <c r="AP324" s="14">
        <v>2150</v>
      </c>
      <c r="AQ324" s="107">
        <v>4.5</v>
      </c>
      <c r="AR324" s="24">
        <f t="shared" si="308"/>
        <v>1.6390581741610353</v>
      </c>
      <c r="AS324" s="34">
        <f t="shared" si="309"/>
        <v>2.5747137997975864</v>
      </c>
      <c r="AT324" s="25">
        <f t="shared" si="310"/>
        <v>1.5380212304578251</v>
      </c>
      <c r="AU324" s="26">
        <f t="shared" si="311"/>
        <v>0.19713756764709814</v>
      </c>
      <c r="AV324" s="120">
        <f t="shared" si="302"/>
        <v>1.0366925693397613</v>
      </c>
      <c r="AX324" s="14"/>
      <c r="AZ324" s="14">
        <v>2150</v>
      </c>
      <c r="BA324" s="107">
        <v>4.5</v>
      </c>
      <c r="BB324" s="107">
        <f t="shared" si="343"/>
        <v>6.0087032304309256</v>
      </c>
      <c r="BC324" s="24">
        <f t="shared" si="325"/>
        <v>5.3681288147410653</v>
      </c>
      <c r="BD324" s="34">
        <f t="shared" si="326"/>
        <v>5.5923298602325167</v>
      </c>
      <c r="BE324" s="25">
        <f t="shared" si="327"/>
        <v>5.3681288147410653</v>
      </c>
      <c r="BF324" s="26">
        <f t="shared" si="328"/>
        <v>0.10394635068757667</v>
      </c>
      <c r="BG324" s="16">
        <f t="shared" si="303"/>
        <v>0.22420104549145137</v>
      </c>
      <c r="BH324" s="67">
        <v>0</v>
      </c>
      <c r="BP324" s="107">
        <f t="shared" si="344"/>
        <v>9.5292906451855455</v>
      </c>
      <c r="BQ324" s="24">
        <f t="shared" si="335"/>
        <v>7.8459703397784741</v>
      </c>
      <c r="BR324" s="34">
        <f t="shared" si="329"/>
        <v>8.4351324466709485</v>
      </c>
      <c r="BS324" s="25">
        <f t="shared" si="330"/>
        <v>7.8459703397784741</v>
      </c>
      <c r="BT324" s="26">
        <f t="shared" si="331"/>
        <v>0.11201886163892069</v>
      </c>
      <c r="BU324" s="67">
        <v>0</v>
      </c>
      <c r="CC324" s="107">
        <f t="shared" si="345"/>
        <v>15.183014548609385</v>
      </c>
      <c r="CD324" s="24">
        <f t="shared" si="312"/>
        <v>11.022691713963896</v>
      </c>
      <c r="CE324" s="34">
        <f t="shared" si="332"/>
        <v>12.478804706089818</v>
      </c>
      <c r="CF324" s="25">
        <f t="shared" si="333"/>
        <v>11.022691713963896</v>
      </c>
      <c r="CG324" s="26">
        <f t="shared" si="334"/>
        <v>0.11418166311701991</v>
      </c>
      <c r="CH324" s="67">
        <v>0</v>
      </c>
      <c r="CY324" s="67"/>
      <c r="DA324" s="14">
        <v>2150</v>
      </c>
      <c r="DB324" s="107">
        <f t="shared" si="341"/>
        <v>6.5</v>
      </c>
      <c r="DC324" s="24">
        <f t="shared" si="313"/>
        <v>1.3061371588276538</v>
      </c>
      <c r="DD324" s="34">
        <f t="shared" si="314"/>
        <v>2.3720738919343822</v>
      </c>
      <c r="DE324" s="25">
        <f t="shared" si="315"/>
        <v>1.2262675260528957</v>
      </c>
      <c r="DF324" s="26">
        <f t="shared" si="316"/>
        <v>0.16629993581231217</v>
      </c>
      <c r="DG324" s="120">
        <f t="shared" si="304"/>
        <v>1.1458063658814865</v>
      </c>
      <c r="DK324" s="14">
        <v>2150</v>
      </c>
      <c r="DL324" s="107">
        <f t="shared" si="342"/>
        <v>7.9915397885278416</v>
      </c>
      <c r="DM324" s="24">
        <f t="shared" si="317"/>
        <v>5.2823703948854295</v>
      </c>
      <c r="DN324" s="34">
        <f t="shared" si="318"/>
        <v>6.2305796826602737</v>
      </c>
      <c r="DO324" s="25">
        <f t="shared" si="319"/>
        <v>5.2823703948854295</v>
      </c>
      <c r="DP324" s="26">
        <f t="shared" si="320"/>
        <v>9.1826777553682584E-2</v>
      </c>
      <c r="DQ324" s="110">
        <f t="shared" si="305"/>
        <v>0.94820928777484426</v>
      </c>
      <c r="DR324" s="67">
        <v>0</v>
      </c>
      <c r="DT324" s="14">
        <v>2150</v>
      </c>
      <c r="DU324" s="107">
        <v>4.5</v>
      </c>
      <c r="DV324" s="24">
        <f t="shared" si="321"/>
        <v>1.7411971281088781</v>
      </c>
      <c r="DW324" s="34">
        <f t="shared" si="322"/>
        <v>2.6449434157186538</v>
      </c>
      <c r="DX324" s="25">
        <f t="shared" si="323"/>
        <v>1.646066793413314</v>
      </c>
      <c r="DY324" s="26">
        <f t="shared" si="324"/>
        <v>0.38499029776413313</v>
      </c>
      <c r="DZ324" s="110">
        <f t="shared" si="306"/>
        <v>0.9988766223053398</v>
      </c>
      <c r="EC324" s="14">
        <v>2150</v>
      </c>
      <c r="ED324" s="107">
        <v>4.5</v>
      </c>
      <c r="EE324" s="24">
        <f>EG323+((ED324-EG323)*EI$130)</f>
        <v>4.1170798033619658</v>
      </c>
      <c r="EF324" s="34">
        <f>EG324+(ED324-EG324)*EI$133</f>
        <v>4.251101872185278</v>
      </c>
      <c r="EG324" s="25">
        <f>EE324-((EH324-EH323)*EI$132/EI$131)</f>
        <v>4.1170798033619658</v>
      </c>
      <c r="EH324" s="26">
        <f>EH323+(EE324-EH323)*EJ324*EI$129*EI$131/EI$132</f>
        <v>0.18346567920692095</v>
      </c>
      <c r="EI324" s="110">
        <f t="shared" si="307"/>
        <v>0.13402206882331225</v>
      </c>
      <c r="EJ324" s="67">
        <v>0</v>
      </c>
      <c r="EK324" s="14"/>
      <c r="EL324" s="23"/>
      <c r="EM324" s="24"/>
      <c r="EN324" s="34"/>
      <c r="EO324" s="25"/>
      <c r="EP324" s="26"/>
      <c r="EQ324" s="16"/>
      <c r="ES324" s="14"/>
      <c r="ET324" s="23"/>
    </row>
    <row r="325" spans="1:150" x14ac:dyDescent="0.35">
      <c r="A325" s="6">
        <v>2135</v>
      </c>
      <c r="B325" s="107">
        <v>4</v>
      </c>
      <c r="C325" s="24">
        <f t="shared" si="282"/>
        <v>1.3636915231112985</v>
      </c>
      <c r="D325" s="34">
        <f t="shared" si="283"/>
        <v>2.231458644686346</v>
      </c>
      <c r="E325" s="25">
        <f t="shared" si="284"/>
        <v>1.2791671456713014</v>
      </c>
      <c r="F325" s="26">
        <f t="shared" si="289"/>
        <v>0.15742540780302391</v>
      </c>
      <c r="G325" s="120">
        <f t="shared" si="285"/>
        <v>0.95229149901504462</v>
      </c>
      <c r="I325" s="6">
        <v>2135</v>
      </c>
      <c r="J325" s="107">
        <v>4</v>
      </c>
      <c r="K325" s="24">
        <f t="shared" si="336"/>
        <v>1.5135424706002836</v>
      </c>
      <c r="L325" s="34">
        <f t="shared" si="337"/>
        <v>2.353131552315459</v>
      </c>
      <c r="M325" s="25">
        <f t="shared" si="338"/>
        <v>1.4663562343314753</v>
      </c>
      <c r="N325" s="26">
        <f t="shared" si="339"/>
        <v>0.16675212196997952</v>
      </c>
      <c r="O325" s="120">
        <f t="shared" si="340"/>
        <v>0.88677531798398368</v>
      </c>
      <c r="Q325" s="6">
        <v>2135</v>
      </c>
      <c r="R325" s="107">
        <v>4</v>
      </c>
      <c r="S325" s="24">
        <f t="shared" si="290"/>
        <v>1.3616128673188237</v>
      </c>
      <c r="T325" s="34">
        <f t="shared" si="291"/>
        <v>2.1757313055925391</v>
      </c>
      <c r="U325" s="25">
        <f t="shared" si="292"/>
        <v>1.1934327778346761</v>
      </c>
      <c r="V325" s="26">
        <f t="shared" si="293"/>
        <v>0.16153644256195582</v>
      </c>
      <c r="W325" s="120">
        <f t="shared" si="286"/>
        <v>0.98229852775786308</v>
      </c>
      <c r="Y325" s="6">
        <v>2135</v>
      </c>
      <c r="Z325" s="107">
        <v>4</v>
      </c>
      <c r="AA325" s="24">
        <f t="shared" si="294"/>
        <v>1.4337850852375542</v>
      </c>
      <c r="AB325" s="34">
        <f t="shared" si="295"/>
        <v>2.229544367954106</v>
      </c>
      <c r="AC325" s="25">
        <f t="shared" si="296"/>
        <v>1.2762221045447781</v>
      </c>
      <c r="AD325" s="26">
        <f t="shared" si="297"/>
        <v>0.31061874460559985</v>
      </c>
      <c r="AE325" s="120">
        <f t="shared" si="287"/>
        <v>0.95332226340932791</v>
      </c>
      <c r="AG325" s="6">
        <v>2135</v>
      </c>
      <c r="AH325" s="107">
        <v>4</v>
      </c>
      <c r="AI325" s="24">
        <f t="shared" si="298"/>
        <v>1.4755893012521926</v>
      </c>
      <c r="AJ325" s="34">
        <f t="shared" si="299"/>
        <v>2.327457956935608</v>
      </c>
      <c r="AK325" s="25">
        <f t="shared" si="300"/>
        <v>1.4268583952855507</v>
      </c>
      <c r="AL325" s="26">
        <f t="shared" si="301"/>
        <v>8.3983947219289631E-2</v>
      </c>
      <c r="AM325" s="120">
        <f t="shared" si="288"/>
        <v>0.90059956165005728</v>
      </c>
      <c r="AP325" s="6">
        <v>2151</v>
      </c>
      <c r="AQ325" s="107">
        <v>4.5</v>
      </c>
      <c r="AR325" s="24">
        <f t="shared" si="308"/>
        <v>1.6400317792808576</v>
      </c>
      <c r="AS325" s="34">
        <f t="shared" si="309"/>
        <v>2.5753689699032214</v>
      </c>
      <c r="AT325" s="25">
        <f t="shared" si="310"/>
        <v>1.5390291844664945</v>
      </c>
      <c r="AU325" s="26">
        <f t="shared" si="311"/>
        <v>0.19860137336904543</v>
      </c>
      <c r="AV325" s="120">
        <f t="shared" si="302"/>
        <v>1.0363397854367269</v>
      </c>
      <c r="AX325" s="6"/>
      <c r="AZ325" s="6">
        <v>2151</v>
      </c>
      <c r="BA325" s="107">
        <v>4.5</v>
      </c>
      <c r="BB325" s="107">
        <f t="shared" si="343"/>
        <v>6.0124090364431311</v>
      </c>
      <c r="BC325" s="24">
        <f t="shared" si="325"/>
        <v>5.3903178255764841</v>
      </c>
      <c r="BD325" s="34">
        <f t="shared" si="326"/>
        <v>5.6080497493798109</v>
      </c>
      <c r="BE325" s="25">
        <f t="shared" si="327"/>
        <v>5.3903178255764841</v>
      </c>
      <c r="BF325" s="26">
        <f t="shared" si="328"/>
        <v>0.10394635068757667</v>
      </c>
      <c r="BG325" s="16">
        <f t="shared" si="303"/>
        <v>0.21773192380332684</v>
      </c>
      <c r="BH325" s="67">
        <v>0</v>
      </c>
      <c r="BP325" s="107">
        <f t="shared" si="344"/>
        <v>9.5633537052916537</v>
      </c>
      <c r="BQ325" s="24">
        <f t="shared" si="335"/>
        <v>7.9051170228867482</v>
      </c>
      <c r="BR325" s="34">
        <f t="shared" si="329"/>
        <v>8.4854998617284654</v>
      </c>
      <c r="BS325" s="25">
        <f t="shared" si="330"/>
        <v>7.9051170228867482</v>
      </c>
      <c r="BT325" s="26">
        <f t="shared" si="331"/>
        <v>0.11201886163892069</v>
      </c>
      <c r="BU325" s="67">
        <v>0</v>
      </c>
      <c r="CC325" s="107">
        <f t="shared" si="345"/>
        <v>15.338826299662092</v>
      </c>
      <c r="CD325" s="24">
        <f t="shared" si="312"/>
        <v>11.171339389095342</v>
      </c>
      <c r="CE325" s="34">
        <f t="shared" si="332"/>
        <v>12.629959807793705</v>
      </c>
      <c r="CF325" s="25">
        <f t="shared" si="333"/>
        <v>11.171339389095342</v>
      </c>
      <c r="CG325" s="26">
        <f t="shared" si="334"/>
        <v>0.11418166311701991</v>
      </c>
      <c r="CH325" s="67">
        <v>0</v>
      </c>
      <c r="CY325" s="67"/>
      <c r="DA325" s="6">
        <v>2151</v>
      </c>
      <c r="DB325" s="107">
        <f t="shared" si="341"/>
        <v>6.5</v>
      </c>
      <c r="DC325" s="24">
        <f t="shared" si="313"/>
        <v>1.3070874762161351</v>
      </c>
      <c r="DD325" s="34">
        <f t="shared" si="314"/>
        <v>2.372701026452114</v>
      </c>
      <c r="DE325" s="25">
        <f t="shared" si="315"/>
        <v>1.2272323483878678</v>
      </c>
      <c r="DF325" s="26">
        <f t="shared" si="316"/>
        <v>0.16745725650547547</v>
      </c>
      <c r="DG325" s="120">
        <f t="shared" si="304"/>
        <v>1.1454686780642462</v>
      </c>
      <c r="DK325" s="6">
        <v>2151</v>
      </c>
      <c r="DL325" s="107">
        <f t="shared" si="342"/>
        <v>7.9984496629693833</v>
      </c>
      <c r="DM325" s="24">
        <f t="shared" si="317"/>
        <v>5.3239943096688158</v>
      </c>
      <c r="DN325" s="34">
        <f t="shared" si="318"/>
        <v>6.2600536833240144</v>
      </c>
      <c r="DO325" s="25">
        <f t="shared" si="319"/>
        <v>5.3239943096688158</v>
      </c>
      <c r="DP325" s="26">
        <f t="shared" si="320"/>
        <v>9.1826777553682584E-2</v>
      </c>
      <c r="DQ325" s="110">
        <f t="shared" si="305"/>
        <v>0.93605937365519853</v>
      </c>
      <c r="DR325" s="67">
        <v>0</v>
      </c>
      <c r="DT325" s="6">
        <v>2151</v>
      </c>
      <c r="DU325" s="107">
        <v>4.5</v>
      </c>
      <c r="DV325" s="24">
        <f t="shared" si="321"/>
        <v>1.7430719831051955</v>
      </c>
      <c r="DW325" s="34">
        <f t="shared" si="322"/>
        <v>2.646204072335359</v>
      </c>
      <c r="DX325" s="25">
        <f t="shared" si="323"/>
        <v>1.6480062651313219</v>
      </c>
      <c r="DY325" s="26">
        <f t="shared" si="324"/>
        <v>0.38778634829277647</v>
      </c>
      <c r="DZ325" s="110">
        <f t="shared" si="306"/>
        <v>0.99819780720403717</v>
      </c>
      <c r="EC325" s="6">
        <v>2151</v>
      </c>
      <c r="ED325" s="107">
        <v>4.5</v>
      </c>
      <c r="EE325" s="24">
        <f>EG324+((ED325-EG324)*EI$130)</f>
        <v>4.1300952608456925</v>
      </c>
      <c r="EF325" s="34">
        <f>EG325+(ED325-EG325)*EI$133</f>
        <v>4.2595619195497001</v>
      </c>
      <c r="EG325" s="25">
        <f>EE325-((EH325-EH324)*EI$132/EI$131)</f>
        <v>4.1300952608456925</v>
      </c>
      <c r="EH325" s="26">
        <f>EH324+(EE325-EH324)*EJ325*EI$129*EI$131/EI$132</f>
        <v>0.18346567920692095</v>
      </c>
      <c r="EI325" s="110">
        <f t="shared" si="307"/>
        <v>0.12946665870400764</v>
      </c>
      <c r="EJ325" s="67">
        <v>0</v>
      </c>
      <c r="EK325" s="6"/>
      <c r="EL325" s="23"/>
      <c r="EM325" s="24"/>
      <c r="EN325" s="34"/>
      <c r="EO325" s="25"/>
      <c r="EP325" s="26"/>
      <c r="EQ325" s="16"/>
      <c r="ES325" s="6"/>
      <c r="ET325" s="23"/>
    </row>
    <row r="326" spans="1:150" x14ac:dyDescent="0.35">
      <c r="A326" s="6">
        <v>2136</v>
      </c>
      <c r="B326" s="107">
        <v>4</v>
      </c>
      <c r="C326" s="24">
        <f t="shared" si="282"/>
        <v>1.3645332764758644</v>
      </c>
      <c r="D326" s="34">
        <f t="shared" si="283"/>
        <v>2.2320232216846976</v>
      </c>
      <c r="E326" s="25">
        <f t="shared" si="284"/>
        <v>1.2800357256687656</v>
      </c>
      <c r="F326" s="26">
        <f t="shared" si="289"/>
        <v>0.15865000998863404</v>
      </c>
      <c r="G326" s="120">
        <f t="shared" si="285"/>
        <v>0.95198749601593202</v>
      </c>
      <c r="I326" s="14">
        <v>2136</v>
      </c>
      <c r="J326" s="107">
        <v>4</v>
      </c>
      <c r="K326" s="24">
        <f t="shared" si="336"/>
        <v>1.5145638742608503</v>
      </c>
      <c r="L326" s="34">
        <f t="shared" si="337"/>
        <v>2.3538038009049349</v>
      </c>
      <c r="M326" s="25">
        <f t="shared" si="338"/>
        <v>1.4673904629306693</v>
      </c>
      <c r="N326" s="26">
        <f t="shared" si="339"/>
        <v>0.1681395752443966</v>
      </c>
      <c r="O326" s="120">
        <f t="shared" si="340"/>
        <v>0.88641333797426558</v>
      </c>
      <c r="Q326" s="14">
        <v>2136</v>
      </c>
      <c r="R326" s="107">
        <v>4</v>
      </c>
      <c r="S326" s="24">
        <f t="shared" si="290"/>
        <v>1.3624442559534717</v>
      </c>
      <c r="T326" s="34">
        <f t="shared" si="291"/>
        <v>2.1763061553511283</v>
      </c>
      <c r="U326" s="25">
        <f t="shared" si="292"/>
        <v>1.1943171620786588</v>
      </c>
      <c r="V326" s="26">
        <f t="shared" si="293"/>
        <v>0.16274598999990411</v>
      </c>
      <c r="W326" s="120">
        <f t="shared" si="286"/>
        <v>0.98198899327246947</v>
      </c>
      <c r="Y326" s="14">
        <v>2136</v>
      </c>
      <c r="Z326" s="107">
        <v>4</v>
      </c>
      <c r="AA326" s="24">
        <f t="shared" si="294"/>
        <v>1.4353724469762268</v>
      </c>
      <c r="AB326" s="34">
        <f t="shared" si="295"/>
        <v>2.2306395036188214</v>
      </c>
      <c r="AC326" s="25">
        <f t="shared" si="296"/>
        <v>1.2779069286443405</v>
      </c>
      <c r="AD326" s="26">
        <f t="shared" si="297"/>
        <v>0.31290085356693154</v>
      </c>
      <c r="AE326" s="120">
        <f t="shared" si="287"/>
        <v>0.95273257497448083</v>
      </c>
      <c r="AG326" s="14">
        <v>2136</v>
      </c>
      <c r="AH326" s="107">
        <v>4</v>
      </c>
      <c r="AI326" s="24">
        <f t="shared" si="298"/>
        <v>1.4761700809982985</v>
      </c>
      <c r="AJ326" s="34">
        <f t="shared" si="299"/>
        <v>2.3278383181054219</v>
      </c>
      <c r="AK326" s="25">
        <f t="shared" si="300"/>
        <v>1.4274435663160336</v>
      </c>
      <c r="AL326" s="26">
        <f t="shared" si="301"/>
        <v>8.4690128591496369E-2</v>
      </c>
      <c r="AM326" s="120">
        <f t="shared" si="288"/>
        <v>0.90039475178938821</v>
      </c>
      <c r="AP326" s="14">
        <v>2152</v>
      </c>
      <c r="AQ326" s="107">
        <v>4.5</v>
      </c>
      <c r="AR326" s="24">
        <f t="shared" si="308"/>
        <v>1.6410050193534684</v>
      </c>
      <c r="AS326" s="34">
        <f t="shared" si="309"/>
        <v>2.5760238966874627</v>
      </c>
      <c r="AT326" s="25">
        <f t="shared" si="310"/>
        <v>1.540036764134558</v>
      </c>
      <c r="AU326" s="26">
        <f t="shared" si="311"/>
        <v>0.2000646814156963</v>
      </c>
      <c r="AV326" s="120">
        <f t="shared" si="302"/>
        <v>1.0359871325529046</v>
      </c>
      <c r="AX326" s="14"/>
      <c r="AZ326" s="14">
        <v>2152</v>
      </c>
      <c r="BA326" s="107">
        <v>4.5</v>
      </c>
      <c r="BB326" s="107">
        <f t="shared" si="343"/>
        <v>6.015999244334969</v>
      </c>
      <c r="BC326" s="24">
        <f t="shared" si="325"/>
        <v>5.4118662936385267</v>
      </c>
      <c r="BD326" s="34">
        <f t="shared" si="326"/>
        <v>5.6233128263822811</v>
      </c>
      <c r="BE326" s="25">
        <f t="shared" si="327"/>
        <v>5.4118662936385267</v>
      </c>
      <c r="BF326" s="26">
        <f t="shared" si="328"/>
        <v>0.10394635068757667</v>
      </c>
      <c r="BG326" s="16">
        <f t="shared" si="303"/>
        <v>0.21144653274375447</v>
      </c>
      <c r="BH326" s="67">
        <v>0</v>
      </c>
      <c r="BP326" s="107">
        <f t="shared" si="344"/>
        <v>9.5968532583961572</v>
      </c>
      <c r="BQ326" s="24">
        <f t="shared" si="335"/>
        <v>7.9633804188376924</v>
      </c>
      <c r="BR326" s="34">
        <f t="shared" si="329"/>
        <v>8.5350959126831558</v>
      </c>
      <c r="BS326" s="25">
        <f t="shared" si="330"/>
        <v>7.9633804188376924</v>
      </c>
      <c r="BT326" s="26">
        <f t="shared" si="331"/>
        <v>0.11201886163892069</v>
      </c>
      <c r="BU326" s="67">
        <v>0</v>
      </c>
      <c r="CC326" s="107">
        <f t="shared" si="345"/>
        <v>15.494906358550113</v>
      </c>
      <c r="CD326" s="24">
        <f t="shared" si="312"/>
        <v>11.320243035523365</v>
      </c>
      <c r="CE326" s="34">
        <f t="shared" si="332"/>
        <v>12.781375198582726</v>
      </c>
      <c r="CF326" s="25">
        <f t="shared" si="333"/>
        <v>11.320243035523365</v>
      </c>
      <c r="CG326" s="26">
        <f t="shared" si="334"/>
        <v>0.11418166311701991</v>
      </c>
      <c r="CH326" s="67">
        <v>0</v>
      </c>
      <c r="CY326" s="67"/>
      <c r="DA326" s="14">
        <v>2152</v>
      </c>
      <c r="DB326" s="107">
        <f t="shared" si="341"/>
        <v>6.5</v>
      </c>
      <c r="DC326" s="24">
        <f t="shared" si="313"/>
        <v>1.3080375126488237</v>
      </c>
      <c r="DD326" s="34">
        <f t="shared" si="314"/>
        <v>2.373327981567213</v>
      </c>
      <c r="DE326" s="25">
        <f t="shared" si="315"/>
        <v>1.2281968947187889</v>
      </c>
      <c r="DF326" s="26">
        <f t="shared" si="316"/>
        <v>0.16861436691025858</v>
      </c>
      <c r="DG326" s="120">
        <f t="shared" si="304"/>
        <v>1.1451310868484241</v>
      </c>
      <c r="DK326" s="14">
        <v>2152</v>
      </c>
      <c r="DL326" s="107">
        <f t="shared" si="342"/>
        <v>8.0052398847681783</v>
      </c>
      <c r="DM326" s="24">
        <f t="shared" si="317"/>
        <v>5.3650843981072134</v>
      </c>
      <c r="DN326" s="34">
        <f t="shared" si="318"/>
        <v>6.289138818438551</v>
      </c>
      <c r="DO326" s="25">
        <f t="shared" si="319"/>
        <v>5.3650843981072134</v>
      </c>
      <c r="DP326" s="26">
        <f t="shared" si="320"/>
        <v>9.1826777553682584E-2</v>
      </c>
      <c r="DQ326" s="110">
        <f t="shared" si="305"/>
        <v>0.92405442033133767</v>
      </c>
      <c r="DR326" s="67">
        <v>0</v>
      </c>
      <c r="DT326" s="14">
        <v>2152</v>
      </c>
      <c r="DU326" s="107">
        <v>4.5</v>
      </c>
      <c r="DV326" s="24">
        <f t="shared" si="321"/>
        <v>1.7449455321795082</v>
      </c>
      <c r="DW326" s="34">
        <f t="shared" si="322"/>
        <v>2.6474638530498336</v>
      </c>
      <c r="DX326" s="25">
        <f t="shared" si="323"/>
        <v>1.6499443893074364</v>
      </c>
      <c r="DY326" s="26">
        <f t="shared" si="324"/>
        <v>0.39058049955371976</v>
      </c>
      <c r="DZ326" s="110">
        <f t="shared" si="306"/>
        <v>0.99751946374239719</v>
      </c>
      <c r="EC326" s="14">
        <v>2152</v>
      </c>
      <c r="ED326" s="107">
        <v>4.5</v>
      </c>
      <c r="EE326" s="24">
        <f>EG325+((ED326-EG325)*EI$130)</f>
        <v>4.1426683229295476</v>
      </c>
      <c r="EF326" s="34">
        <f>EG326+(ED326-EG326)*EI$133</f>
        <v>4.2677344099042056</v>
      </c>
      <c r="EG326" s="25">
        <f>EE326-((EH326-EH325)*EI$132/EI$131)</f>
        <v>4.1426683229295476</v>
      </c>
      <c r="EH326" s="26">
        <f>EH325+(EE326-EH325)*EJ326*EI$129*EI$131/EI$132</f>
        <v>0.18346567920692095</v>
      </c>
      <c r="EI326" s="110">
        <f t="shared" si="307"/>
        <v>0.12506608697465804</v>
      </c>
      <c r="EJ326" s="67">
        <v>0</v>
      </c>
      <c r="EK326" s="14"/>
      <c r="EL326" s="23"/>
      <c r="EM326" s="24"/>
      <c r="EN326" s="34"/>
      <c r="EO326" s="25"/>
      <c r="EP326" s="26"/>
      <c r="EQ326" s="16"/>
      <c r="ES326" s="14"/>
      <c r="ET326" s="23"/>
    </row>
    <row r="327" spans="1:150" x14ac:dyDescent="0.35">
      <c r="A327" s="14">
        <v>2137</v>
      </c>
      <c r="B327" s="107">
        <v>4</v>
      </c>
      <c r="C327" s="24">
        <f t="shared" si="282"/>
        <v>1.3653746047759081</v>
      </c>
      <c r="D327" s="34">
        <f t="shared" si="283"/>
        <v>2.2325875240415192</v>
      </c>
      <c r="E327" s="25">
        <f t="shared" si="284"/>
        <v>1.2809038831407986</v>
      </c>
      <c r="F327" s="26">
        <f t="shared" si="289"/>
        <v>0.15987422334566462</v>
      </c>
      <c r="G327" s="120">
        <f t="shared" si="285"/>
        <v>0.95168364090072055</v>
      </c>
      <c r="I327" s="6">
        <v>2137</v>
      </c>
      <c r="J327" s="107">
        <v>4</v>
      </c>
      <c r="K327" s="24">
        <f t="shared" si="336"/>
        <v>1.5155784245924875</v>
      </c>
      <c r="L327" s="34">
        <f t="shared" si="337"/>
        <v>2.3544717421624481</v>
      </c>
      <c r="M327" s="25">
        <f t="shared" si="338"/>
        <v>1.4684180648653047</v>
      </c>
      <c r="N327" s="26">
        <f t="shared" si="339"/>
        <v>0.16952664464813727</v>
      </c>
      <c r="O327" s="120">
        <f t="shared" si="340"/>
        <v>0.88605367729714346</v>
      </c>
      <c r="Q327" s="6">
        <v>2137</v>
      </c>
      <c r="R327" s="107">
        <v>4</v>
      </c>
      <c r="S327" s="24">
        <f t="shared" si="290"/>
        <v>1.363275382578282</v>
      </c>
      <c r="T327" s="34">
        <f t="shared" si="291"/>
        <v>2.1768808239512505</v>
      </c>
      <c r="U327" s="25">
        <f t="shared" si="292"/>
        <v>1.1952012676173087</v>
      </c>
      <c r="V327" s="26">
        <f t="shared" si="293"/>
        <v>0.16395515629458737</v>
      </c>
      <c r="W327" s="120">
        <f t="shared" si="286"/>
        <v>0.98167955633394177</v>
      </c>
      <c r="Y327" s="6">
        <v>2137</v>
      </c>
      <c r="Z327" s="107">
        <v>4</v>
      </c>
      <c r="AA327" s="24">
        <f t="shared" si="294"/>
        <v>1.4369588268036517</v>
      </c>
      <c r="AB327" s="34">
        <f t="shared" si="295"/>
        <v>2.2317339618578322</v>
      </c>
      <c r="AC327" s="25">
        <f t="shared" si="296"/>
        <v>1.2795907105505113</v>
      </c>
      <c r="AD327" s="26">
        <f t="shared" si="297"/>
        <v>0.31518155090393357</v>
      </c>
      <c r="AE327" s="120">
        <f t="shared" si="287"/>
        <v>0.95214325130732091</v>
      </c>
      <c r="AG327" s="6">
        <v>2137</v>
      </c>
      <c r="AH327" s="107">
        <v>4</v>
      </c>
      <c r="AI327" s="24">
        <f t="shared" si="298"/>
        <v>1.4767440378111532</v>
      </c>
      <c r="AJ327" s="34">
        <f t="shared" si="299"/>
        <v>2.3282143981425025</v>
      </c>
      <c r="AK327" s="25">
        <f t="shared" si="300"/>
        <v>1.4280221509884654</v>
      </c>
      <c r="AL327" s="26">
        <f t="shared" si="301"/>
        <v>8.5396242893274452E-2</v>
      </c>
      <c r="AM327" s="120">
        <f t="shared" si="288"/>
        <v>0.90019224715403712</v>
      </c>
      <c r="AP327" s="6">
        <v>2153</v>
      </c>
      <c r="AQ327" s="107">
        <v>4.5</v>
      </c>
      <c r="AR327" s="24">
        <f t="shared" si="308"/>
        <v>1.6419778979777639</v>
      </c>
      <c r="AS327" s="34">
        <f t="shared" si="309"/>
        <v>2.5766785823319731</v>
      </c>
      <c r="AT327" s="25">
        <f t="shared" si="310"/>
        <v>1.5410439728184198</v>
      </c>
      <c r="AU327" s="26">
        <f t="shared" si="311"/>
        <v>0.20152749192525202</v>
      </c>
      <c r="AV327" s="120">
        <f t="shared" si="302"/>
        <v>1.0356346095135534</v>
      </c>
      <c r="AX327" s="6"/>
      <c r="AZ327" s="6">
        <v>2153</v>
      </c>
      <c r="BA327" s="107">
        <v>4.5</v>
      </c>
      <c r="BB327" s="107">
        <f t="shared" si="343"/>
        <v>6.0194776925557667</v>
      </c>
      <c r="BC327" s="24">
        <f t="shared" si="325"/>
        <v>5.4327924302172361</v>
      </c>
      <c r="BD327" s="34">
        <f t="shared" si="326"/>
        <v>5.6381322720357216</v>
      </c>
      <c r="BE327" s="25">
        <f t="shared" si="327"/>
        <v>5.4327924302172361</v>
      </c>
      <c r="BF327" s="26">
        <f t="shared" si="328"/>
        <v>0.10394635068757667</v>
      </c>
      <c r="BG327" s="16">
        <f t="shared" si="303"/>
        <v>0.20533984181848552</v>
      </c>
      <c r="BH327" s="67">
        <v>0</v>
      </c>
      <c r="BP327" s="107">
        <f t="shared" si="344"/>
        <v>9.6297988017796108</v>
      </c>
      <c r="BQ327" s="24">
        <f t="shared" si="335"/>
        <v>8.0207718679462126</v>
      </c>
      <c r="BR327" s="34">
        <f t="shared" si="329"/>
        <v>8.5839312947879023</v>
      </c>
      <c r="BS327" s="25">
        <f t="shared" si="330"/>
        <v>8.0207718679462126</v>
      </c>
      <c r="BT327" s="26">
        <f t="shared" si="331"/>
        <v>0.11201886163892069</v>
      </c>
      <c r="BU327" s="67">
        <v>0</v>
      </c>
      <c r="CC327" s="107">
        <f t="shared" si="345"/>
        <v>15.651255187299535</v>
      </c>
      <c r="CD327" s="24">
        <f t="shared" si="312"/>
        <v>11.469403094030536</v>
      </c>
      <c r="CE327" s="34">
        <f t="shared" si="332"/>
        <v>12.933051326674686</v>
      </c>
      <c r="CF327" s="25">
        <f t="shared" si="333"/>
        <v>11.469403094030536</v>
      </c>
      <c r="CG327" s="26">
        <f t="shared" si="334"/>
        <v>0.11418166311701991</v>
      </c>
      <c r="CH327" s="67">
        <v>0</v>
      </c>
      <c r="CY327" s="67"/>
      <c r="DA327" s="6">
        <v>2153</v>
      </c>
      <c r="DB327" s="107">
        <f t="shared" si="341"/>
        <v>6.5</v>
      </c>
      <c r="DC327" s="24">
        <f t="shared" si="313"/>
        <v>1.3089872773072235</v>
      </c>
      <c r="DD327" s="34">
        <f t="shared" si="314"/>
        <v>2.3739547628266333</v>
      </c>
      <c r="DE327" s="25">
        <f t="shared" si="315"/>
        <v>1.2291611735794357</v>
      </c>
      <c r="DF327" s="26">
        <f t="shared" si="316"/>
        <v>0.16977126696428449</v>
      </c>
      <c r="DG327" s="120">
        <f t="shared" si="304"/>
        <v>1.1447935892471977</v>
      </c>
      <c r="DK327" s="6">
        <v>2153</v>
      </c>
      <c r="DL327" s="107">
        <f t="shared" si="342"/>
        <v>8.0119131106091146</v>
      </c>
      <c r="DM327" s="24">
        <f t="shared" si="317"/>
        <v>5.4056470481263048</v>
      </c>
      <c r="DN327" s="34">
        <f t="shared" si="318"/>
        <v>6.3178401699952884</v>
      </c>
      <c r="DO327" s="25">
        <f t="shared" si="319"/>
        <v>5.4056470481263048</v>
      </c>
      <c r="DP327" s="26">
        <f t="shared" si="320"/>
        <v>9.1826777553682584E-2</v>
      </c>
      <c r="DQ327" s="110">
        <f t="shared" si="305"/>
        <v>0.9121931218689836</v>
      </c>
      <c r="DR327" s="67">
        <v>0</v>
      </c>
      <c r="DT327" s="6">
        <v>2153</v>
      </c>
      <c r="DU327" s="107">
        <v>4.5</v>
      </c>
      <c r="DV327" s="24">
        <f t="shared" si="321"/>
        <v>1.7468177795148767</v>
      </c>
      <c r="DW327" s="34">
        <f t="shared" si="322"/>
        <v>2.6487227604464367</v>
      </c>
      <c r="DX327" s="25">
        <f t="shared" si="323"/>
        <v>1.6518811699175955</v>
      </c>
      <c r="DY327" s="26">
        <f t="shared" si="324"/>
        <v>0.39337275277716921</v>
      </c>
      <c r="DZ327" s="110">
        <f t="shared" si="306"/>
        <v>0.99684159052884125</v>
      </c>
      <c r="EC327" s="6">
        <v>2153</v>
      </c>
      <c r="ED327" s="107">
        <v>4.5</v>
      </c>
      <c r="EE327" s="24">
        <f>EG326+((ED327-EG326)*EI$130)</f>
        <v>4.1548140266331721</v>
      </c>
      <c r="EF327" s="34">
        <f>EG327+(ED327-EG327)*EI$133</f>
        <v>4.2756291173115617</v>
      </c>
      <c r="EG327" s="25">
        <f>EE327-((EH327-EH326)*EI$132/EI$131)</f>
        <v>4.1548140266331721</v>
      </c>
      <c r="EH327" s="26">
        <f>EH326+(EE327-EH326)*EJ327*EI$129*EI$131/EI$132</f>
        <v>0.18346567920692095</v>
      </c>
      <c r="EI327" s="110">
        <f t="shared" si="307"/>
        <v>0.12081509067838958</v>
      </c>
      <c r="EJ327" s="67">
        <v>0</v>
      </c>
      <c r="EK327" s="6"/>
      <c r="EL327" s="23"/>
      <c r="EM327" s="24"/>
      <c r="EN327" s="34"/>
      <c r="EO327" s="25"/>
      <c r="EP327" s="26"/>
      <c r="EQ327" s="16"/>
      <c r="ES327" s="6"/>
      <c r="ET327" s="23"/>
    </row>
    <row r="328" spans="1:150" x14ac:dyDescent="0.35">
      <c r="A328" s="6">
        <v>2138</v>
      </c>
      <c r="B328" s="107">
        <v>4</v>
      </c>
      <c r="C328" s="24">
        <f t="shared" si="282"/>
        <v>1.366215523807256</v>
      </c>
      <c r="D328" s="34">
        <f t="shared" si="283"/>
        <v>2.2331515613037141</v>
      </c>
      <c r="E328" s="25">
        <f t="shared" si="284"/>
        <v>1.2817716327749444</v>
      </c>
      <c r="F328" s="26">
        <f t="shared" si="289"/>
        <v>0.16109804785337928</v>
      </c>
      <c r="G328" s="120">
        <f t="shared" si="285"/>
        <v>0.95137992852876963</v>
      </c>
      <c r="I328" s="14">
        <v>2138</v>
      </c>
      <c r="J328" s="107">
        <v>4</v>
      </c>
      <c r="K328" s="24">
        <f t="shared" si="336"/>
        <v>1.5165864743451125</v>
      </c>
      <c r="L328" s="34">
        <f t="shared" si="337"/>
        <v>2.3551355971987169</v>
      </c>
      <c r="M328" s="25">
        <f t="shared" si="338"/>
        <v>1.4694393803057182</v>
      </c>
      <c r="N328" s="26">
        <f t="shared" si="339"/>
        <v>0.17091332388459005</v>
      </c>
      <c r="O328" s="120">
        <f t="shared" si="340"/>
        <v>0.88569621689299871</v>
      </c>
      <c r="Q328" s="14">
        <v>2138</v>
      </c>
      <c r="R328" s="107">
        <v>4</v>
      </c>
      <c r="S328" s="24">
        <f t="shared" si="290"/>
        <v>1.3641062472813945</v>
      </c>
      <c r="T328" s="34">
        <f t="shared" si="291"/>
        <v>2.1774553114531066</v>
      </c>
      <c r="U328" s="25">
        <f t="shared" si="292"/>
        <v>1.1960850945432409</v>
      </c>
      <c r="V328" s="26">
        <f t="shared" si="293"/>
        <v>0.16516394156608488</v>
      </c>
      <c r="W328" s="120">
        <f t="shared" si="286"/>
        <v>0.9813702169098657</v>
      </c>
      <c r="Y328" s="14">
        <v>2138</v>
      </c>
      <c r="Z328" s="107">
        <v>4</v>
      </c>
      <c r="AA328" s="24">
        <f t="shared" si="294"/>
        <v>1.4385442253330449</v>
      </c>
      <c r="AB328" s="34">
        <f t="shared" si="295"/>
        <v>2.2328277430934307</v>
      </c>
      <c r="AC328" s="25">
        <f t="shared" si="296"/>
        <v>1.2812734509129706</v>
      </c>
      <c r="AD328" s="26">
        <f t="shared" si="297"/>
        <v>0.31746083748973175</v>
      </c>
      <c r="AE328" s="120">
        <f t="shared" si="287"/>
        <v>0.95155429218046006</v>
      </c>
      <c r="AG328" s="14">
        <v>2138</v>
      </c>
      <c r="AH328" s="107">
        <v>4</v>
      </c>
      <c r="AI328" s="24">
        <f t="shared" si="298"/>
        <v>1.4773115344869225</v>
      </c>
      <c r="AJ328" s="34">
        <f t="shared" si="299"/>
        <v>2.3285864245327441</v>
      </c>
      <c r="AK328" s="25">
        <f t="shared" si="300"/>
        <v>1.428594499281145</v>
      </c>
      <c r="AL328" s="26">
        <f t="shared" si="301"/>
        <v>8.6102286881763981E-2</v>
      </c>
      <c r="AM328" s="120">
        <f t="shared" si="288"/>
        <v>0.8999919252515991</v>
      </c>
      <c r="AP328" s="14">
        <v>2154</v>
      </c>
      <c r="AQ328" s="107">
        <v>4.5</v>
      </c>
      <c r="AR328" s="24">
        <f t="shared" si="308"/>
        <v>1.6429504183945534</v>
      </c>
      <c r="AS328" s="34">
        <f t="shared" si="309"/>
        <v>2.5773330288021068</v>
      </c>
      <c r="AT328" s="25">
        <f t="shared" si="310"/>
        <v>1.5420508135417028</v>
      </c>
      <c r="AU328" s="26">
        <f t="shared" si="311"/>
        <v>0.20298980503906144</v>
      </c>
      <c r="AV328" s="120">
        <f t="shared" si="302"/>
        <v>1.035282215260404</v>
      </c>
      <c r="AX328" s="14"/>
      <c r="AZ328" s="14">
        <v>2154</v>
      </c>
      <c r="BA328" s="107">
        <v>4.5</v>
      </c>
      <c r="BB328" s="107">
        <f t="shared" si="343"/>
        <v>6.0228480768278114</v>
      </c>
      <c r="BC328" s="24">
        <f t="shared" si="325"/>
        <v>5.4531139466865044</v>
      </c>
      <c r="BD328" s="34">
        <f t="shared" si="326"/>
        <v>5.6525208922359615</v>
      </c>
      <c r="BE328" s="25">
        <f t="shared" si="327"/>
        <v>5.4531139466865044</v>
      </c>
      <c r="BF328" s="26">
        <f t="shared" si="328"/>
        <v>0.10394635068757667</v>
      </c>
      <c r="BG328" s="16">
        <f t="shared" si="303"/>
        <v>0.19940694554945715</v>
      </c>
      <c r="BH328" s="67">
        <v>0</v>
      </c>
      <c r="BP328" s="107">
        <f t="shared" si="344"/>
        <v>9.6621996594747515</v>
      </c>
      <c r="BQ328" s="24">
        <f t="shared" si="335"/>
        <v>8.0773026410864546</v>
      </c>
      <c r="BR328" s="34">
        <f t="shared" si="329"/>
        <v>8.6320165975223588</v>
      </c>
      <c r="BS328" s="25">
        <f t="shared" si="330"/>
        <v>8.0773026410864546</v>
      </c>
      <c r="BT328" s="26">
        <f t="shared" si="331"/>
        <v>0.11201886163892069</v>
      </c>
      <c r="BU328" s="67">
        <v>0</v>
      </c>
      <c r="CC328" s="107">
        <f t="shared" si="345"/>
        <v>15.807873248732065</v>
      </c>
      <c r="CD328" s="24">
        <f t="shared" si="312"/>
        <v>11.618820006158456</v>
      </c>
      <c r="CE328" s="34">
        <f t="shared" si="332"/>
        <v>13.084988641059219</v>
      </c>
      <c r="CF328" s="25">
        <f t="shared" si="333"/>
        <v>11.618820006158456</v>
      </c>
      <c r="CG328" s="26">
        <f t="shared" si="334"/>
        <v>0.11418166311701991</v>
      </c>
      <c r="CH328" s="67">
        <v>0</v>
      </c>
      <c r="CY328" s="67"/>
      <c r="DA328" s="14">
        <v>2154</v>
      </c>
      <c r="DB328" s="107">
        <f t="shared" si="341"/>
        <v>6.5</v>
      </c>
      <c r="DC328" s="24">
        <f t="shared" si="313"/>
        <v>1.3099367785943308</v>
      </c>
      <c r="DD328" s="34">
        <f t="shared" si="314"/>
        <v>2.3745813753071472</v>
      </c>
      <c r="DE328" s="25">
        <f t="shared" si="315"/>
        <v>1.230125192780227</v>
      </c>
      <c r="DF328" s="26">
        <f t="shared" si="316"/>
        <v>0.17092795661376425</v>
      </c>
      <c r="DG328" s="120">
        <f t="shared" si="304"/>
        <v>1.1444561825269202</v>
      </c>
      <c r="DK328" s="14">
        <v>2154</v>
      </c>
      <c r="DL328" s="107">
        <f t="shared" si="342"/>
        <v>8.0184719136490763</v>
      </c>
      <c r="DM328" s="24">
        <f t="shared" si="317"/>
        <v>5.445688589190441</v>
      </c>
      <c r="DN328" s="34">
        <f t="shared" si="318"/>
        <v>6.3461627527509634</v>
      </c>
      <c r="DO328" s="25">
        <f t="shared" si="319"/>
        <v>5.445688589190441</v>
      </c>
      <c r="DP328" s="26">
        <f t="shared" si="320"/>
        <v>9.1826777553682584E-2</v>
      </c>
      <c r="DQ328" s="110">
        <f t="shared" si="305"/>
        <v>0.90047416356052246</v>
      </c>
      <c r="DR328" s="67">
        <v>0</v>
      </c>
      <c r="DT328" s="14">
        <v>2154</v>
      </c>
      <c r="DU328" s="107">
        <v>4.5</v>
      </c>
      <c r="DV328" s="24">
        <f t="shared" si="321"/>
        <v>1.7486887289520965</v>
      </c>
      <c r="DW328" s="34">
        <f t="shared" si="322"/>
        <v>2.649980796902903</v>
      </c>
      <c r="DX328" s="25">
        <f t="shared" si="323"/>
        <v>1.6538166106198511</v>
      </c>
      <c r="DY328" s="26">
        <f t="shared" si="324"/>
        <v>0.39616310919870584</v>
      </c>
      <c r="DZ328" s="110">
        <f t="shared" si="306"/>
        <v>0.99616418628305192</v>
      </c>
      <c r="EC328" s="14">
        <v>2154</v>
      </c>
      <c r="ED328" s="107">
        <v>4.5</v>
      </c>
      <c r="EE328" s="24">
        <f>EG327+((ED328-EG327)*EI$130)</f>
        <v>4.166546897867911</v>
      </c>
      <c r="EF328" s="34">
        <f>EG328+(ED328-EG328)*EI$133</f>
        <v>4.2832554836141421</v>
      </c>
      <c r="EG328" s="25">
        <f>EE328-((EH328-EH327)*EI$132/EI$131)</f>
        <v>4.166546897867911</v>
      </c>
      <c r="EH328" s="26">
        <f>EH327+(EE328-EH327)*EJ328*EI$129*EI$131/EI$132</f>
        <v>0.18346567920692095</v>
      </c>
      <c r="EI328" s="110">
        <f t="shared" si="307"/>
        <v>0.11670858574623111</v>
      </c>
      <c r="EJ328" s="67">
        <v>0</v>
      </c>
      <c r="EK328" s="14"/>
      <c r="EL328" s="23"/>
      <c r="EM328" s="24"/>
      <c r="EN328" s="34"/>
      <c r="EO328" s="25"/>
      <c r="EP328" s="26"/>
      <c r="EQ328" s="16"/>
      <c r="ES328" s="14"/>
      <c r="ET328" s="23"/>
    </row>
    <row r="329" spans="1:150" x14ac:dyDescent="0.35">
      <c r="A329" s="6">
        <v>2139</v>
      </c>
      <c r="B329" s="107">
        <v>4</v>
      </c>
      <c r="C329" s="24">
        <f t="shared" si="282"/>
        <v>1.3670560477966305</v>
      </c>
      <c r="D329" s="34">
        <f t="shared" si="283"/>
        <v>2.2337153420703912</v>
      </c>
      <c r="E329" s="25">
        <f t="shared" si="284"/>
        <v>1.2826389878006019</v>
      </c>
      <c r="F329" s="26">
        <f t="shared" si="289"/>
        <v>0.16232148350549563</v>
      </c>
      <c r="G329" s="120">
        <f t="shared" si="285"/>
        <v>0.95107635426978931</v>
      </c>
      <c r="I329" s="6">
        <v>2139</v>
      </c>
      <c r="J329" s="107">
        <v>4</v>
      </c>
      <c r="K329" s="24">
        <f t="shared" si="336"/>
        <v>1.5175883572166413</v>
      </c>
      <c r="L329" s="34">
        <f t="shared" si="337"/>
        <v>2.3557955751825124</v>
      </c>
      <c r="M329" s="25">
        <f t="shared" si="338"/>
        <v>1.4704547310500191</v>
      </c>
      <c r="N329" s="26">
        <f t="shared" si="339"/>
        <v>0.17229960700713776</v>
      </c>
      <c r="O329" s="120">
        <f t="shared" si="340"/>
        <v>0.88534084413249325</v>
      </c>
      <c r="Q329" s="6">
        <v>2139</v>
      </c>
      <c r="R329" s="107">
        <v>4</v>
      </c>
      <c r="S329" s="24">
        <f t="shared" si="290"/>
        <v>1.3649368501498469</v>
      </c>
      <c r="T329" s="34">
        <f t="shared" si="291"/>
        <v>2.1780296179162768</v>
      </c>
      <c r="U329" s="25">
        <f t="shared" si="292"/>
        <v>1.1969686429481186</v>
      </c>
      <c r="V329" s="26">
        <f t="shared" si="293"/>
        <v>0.16637234593444264</v>
      </c>
      <c r="W329" s="120">
        <f t="shared" si="286"/>
        <v>0.98106097496815825</v>
      </c>
      <c r="Y329" s="6">
        <v>2139</v>
      </c>
      <c r="Z329" s="107">
        <v>4</v>
      </c>
      <c r="AA329" s="24">
        <f t="shared" si="294"/>
        <v>1.4401286431761258</v>
      </c>
      <c r="AB329" s="34">
        <f t="shared" si="295"/>
        <v>2.2339208477470205</v>
      </c>
      <c r="AC329" s="25">
        <f t="shared" si="296"/>
        <v>1.282955150380032</v>
      </c>
      <c r="AD329" s="26">
        <f t="shared" si="297"/>
        <v>0.31973871419692151</v>
      </c>
      <c r="AE329" s="120">
        <f t="shared" si="287"/>
        <v>0.95096569736698844</v>
      </c>
      <c r="AG329" s="6">
        <v>2139</v>
      </c>
      <c r="AH329" s="107">
        <v>4</v>
      </c>
      <c r="AI329" s="24">
        <f t="shared" si="298"/>
        <v>1.4778729142969211</v>
      </c>
      <c r="AJ329" s="34">
        <f t="shared" si="299"/>
        <v>2.3289546125193041</v>
      </c>
      <c r="AK329" s="25">
        <f t="shared" si="300"/>
        <v>1.429160942337391</v>
      </c>
      <c r="AL329" s="26">
        <f t="shared" si="301"/>
        <v>8.6808257489873114E-2</v>
      </c>
      <c r="AM329" s="120">
        <f t="shared" si="288"/>
        <v>0.89979367018191314</v>
      </c>
      <c r="AP329" s="6">
        <v>2155</v>
      </c>
      <c r="AQ329" s="107">
        <v>4.5</v>
      </c>
      <c r="AR329" s="24">
        <f t="shared" si="308"/>
        <v>1.6439225835233267</v>
      </c>
      <c r="AS329" s="34">
        <f t="shared" si="309"/>
        <v>2.5779872378691286</v>
      </c>
      <c r="AT329" s="25">
        <f t="shared" si="310"/>
        <v>1.5430572890294287</v>
      </c>
      <c r="AU329" s="26">
        <f t="shared" si="311"/>
        <v>0.20445162090129185</v>
      </c>
      <c r="AV329" s="120">
        <f t="shared" si="302"/>
        <v>1.0349299488396999</v>
      </c>
      <c r="AX329" s="6"/>
      <c r="AZ329" s="6">
        <v>2155</v>
      </c>
      <c r="BA329" s="107">
        <v>4.5</v>
      </c>
      <c r="BB329" s="107">
        <f t="shared" si="343"/>
        <v>6.0261139564816597</v>
      </c>
      <c r="BC329" s="24">
        <f t="shared" si="325"/>
        <v>5.4728480670238495</v>
      </c>
      <c r="BD329" s="34">
        <f t="shared" si="326"/>
        <v>5.6664911283340835</v>
      </c>
      <c r="BE329" s="25">
        <f t="shared" si="327"/>
        <v>5.4728480670238495</v>
      </c>
      <c r="BF329" s="26">
        <f t="shared" si="328"/>
        <v>0.10394635068757667</v>
      </c>
      <c r="BG329" s="16">
        <f t="shared" si="303"/>
        <v>0.19364306131023401</v>
      </c>
      <c r="BH329" s="67">
        <v>0</v>
      </c>
      <c r="BP329" s="107">
        <f t="shared" si="344"/>
        <v>9.6940649863877084</v>
      </c>
      <c r="BQ329" s="24">
        <f t="shared" si="335"/>
        <v>8.1329839362586291</v>
      </c>
      <c r="BR329" s="34">
        <f t="shared" si="329"/>
        <v>8.6793623038038064</v>
      </c>
      <c r="BS329" s="25">
        <f t="shared" si="330"/>
        <v>8.1329839362586291</v>
      </c>
      <c r="BT329" s="26">
        <f t="shared" si="331"/>
        <v>0.11201886163892069</v>
      </c>
      <c r="BU329" s="67">
        <v>0</v>
      </c>
      <c r="CC329" s="107">
        <f t="shared" si="345"/>
        <v>15.964761006466381</v>
      </c>
      <c r="CD329" s="24">
        <f t="shared" si="312"/>
        <v>11.768494214209062</v>
      </c>
      <c r="CE329" s="34">
        <f t="shared" si="332"/>
        <v>13.237187591499122</v>
      </c>
      <c r="CF329" s="25">
        <f t="shared" si="333"/>
        <v>11.768494214209062</v>
      </c>
      <c r="CG329" s="26">
        <f t="shared" si="334"/>
        <v>0.11418166311701991</v>
      </c>
      <c r="CH329" s="67">
        <v>0</v>
      </c>
      <c r="CY329" s="67"/>
      <c r="DA329" s="6">
        <v>2155</v>
      </c>
      <c r="DB329" s="107">
        <f t="shared" si="341"/>
        <v>6.5</v>
      </c>
      <c r="DC329" s="24">
        <f t="shared" si="313"/>
        <v>1.31088602420087</v>
      </c>
      <c r="DD329" s="34">
        <f t="shared" si="314"/>
        <v>2.375207823655352</v>
      </c>
      <c r="DE329" s="25">
        <f t="shared" si="315"/>
        <v>1.2310889594697723</v>
      </c>
      <c r="DF329" s="26">
        <f t="shared" si="316"/>
        <v>0.17208443581276567</v>
      </c>
      <c r="DG329" s="120">
        <f t="shared" si="304"/>
        <v>1.1441188641855797</v>
      </c>
      <c r="DK329" s="6">
        <v>2155</v>
      </c>
      <c r="DL329" s="107">
        <f t="shared" si="342"/>
        <v>8.024918787235082</v>
      </c>
      <c r="DM329" s="24">
        <f t="shared" si="317"/>
        <v>5.4852152919754751</v>
      </c>
      <c r="DN329" s="34">
        <f t="shared" si="318"/>
        <v>6.3741115153163372</v>
      </c>
      <c r="DO329" s="25">
        <f t="shared" si="319"/>
        <v>5.4852152919754751</v>
      </c>
      <c r="DP329" s="26">
        <f t="shared" si="320"/>
        <v>9.1826777553682584E-2</v>
      </c>
      <c r="DQ329" s="110">
        <f t="shared" si="305"/>
        <v>0.88889622334086216</v>
      </c>
      <c r="DR329" s="67">
        <v>0</v>
      </c>
      <c r="DT329" s="6">
        <v>2155</v>
      </c>
      <c r="DU329" s="107">
        <v>4.5</v>
      </c>
      <c r="DV329" s="24">
        <f t="shared" si="321"/>
        <v>1.7505583840248824</v>
      </c>
      <c r="DW329" s="34">
        <f t="shared" si="322"/>
        <v>2.6512379646115827</v>
      </c>
      <c r="DX329" s="25">
        <f t="shared" si="323"/>
        <v>1.6557507147870507</v>
      </c>
      <c r="DY329" s="26">
        <f t="shared" si="324"/>
        <v>0.39895157005864207</v>
      </c>
      <c r="DZ329" s="110">
        <f t="shared" si="306"/>
        <v>0.99548724982453196</v>
      </c>
      <c r="EC329" s="6">
        <v>2155</v>
      </c>
      <c r="ED329" s="107">
        <v>4.5</v>
      </c>
      <c r="EE329" s="24">
        <f>EG328+((ED329-EG328)*EI$130)</f>
        <v>4.1778809688093803</v>
      </c>
      <c r="EF329" s="34">
        <f>EG329+(ED329-EG329)*EI$133</f>
        <v>4.290622629726097</v>
      </c>
      <c r="EG329" s="25">
        <f>EE329-((EH329-EH328)*EI$132/EI$131)</f>
        <v>4.1778809688093803</v>
      </c>
      <c r="EH329" s="26">
        <f>EH328+(EE329-EH328)*EJ329*EI$129*EI$131/EI$132</f>
        <v>0.18346567920692095</v>
      </c>
      <c r="EI329" s="110">
        <f t="shared" si="307"/>
        <v>0.11274166091671667</v>
      </c>
      <c r="EJ329" s="67">
        <v>0</v>
      </c>
      <c r="EK329" s="6"/>
      <c r="EL329" s="23"/>
      <c r="EM329" s="24"/>
      <c r="EN329" s="34"/>
      <c r="EO329" s="25"/>
      <c r="EP329" s="26"/>
      <c r="EQ329" s="16"/>
      <c r="ES329" s="6"/>
      <c r="ET329" s="23"/>
    </row>
    <row r="330" spans="1:150" x14ac:dyDescent="0.35">
      <c r="A330" s="14">
        <v>2140</v>
      </c>
      <c r="B330" s="107">
        <v>4</v>
      </c>
      <c r="C330" s="24">
        <f t="shared" ref="C330:C390" si="346">E329+((B330-E329)*G$130)</f>
        <v>1.3678961895583581</v>
      </c>
      <c r="D330" s="34">
        <f t="shared" ref="D330:D390" si="347">E330+(B330-E330)*G$133</f>
        <v>2.2342788740875275</v>
      </c>
      <c r="E330" s="25">
        <f t="shared" ref="E330:E390" si="348">C330-((F330-F329)*G$132/G$131)</f>
        <v>1.2835059601346579</v>
      </c>
      <c r="F330" s="26">
        <f t="shared" si="289"/>
        <v>0.16354453030873767</v>
      </c>
      <c r="G330" s="120">
        <f t="shared" ref="G330:G390" si="349">D330-E330</f>
        <v>0.95077291395286956</v>
      </c>
      <c r="I330" s="14">
        <v>2140</v>
      </c>
      <c r="J330" s="107">
        <v>4</v>
      </c>
      <c r="K330" s="24">
        <f t="shared" si="336"/>
        <v>1.5185843888823305</v>
      </c>
      <c r="L330" s="34">
        <f t="shared" si="337"/>
        <v>2.3564518739858547</v>
      </c>
      <c r="M330" s="25">
        <f t="shared" si="338"/>
        <v>1.4714644215166992</v>
      </c>
      <c r="N330" s="26">
        <f t="shared" si="339"/>
        <v>0.17368548840024456</v>
      </c>
      <c r="O330" s="120">
        <f t="shared" si="340"/>
        <v>0.88498745246915544</v>
      </c>
      <c r="Q330" s="14">
        <v>2140</v>
      </c>
      <c r="R330" s="107">
        <v>4</v>
      </c>
      <c r="S330" s="24">
        <f t="shared" si="290"/>
        <v>1.3657671912697829</v>
      </c>
      <c r="T330" s="34">
        <f t="shared" si="291"/>
        <v>2.1786037433998429</v>
      </c>
      <c r="U330" s="25">
        <f t="shared" si="292"/>
        <v>1.1978519129228351</v>
      </c>
      <c r="V330" s="26">
        <f t="shared" si="293"/>
        <v>0.16758036951967248</v>
      </c>
      <c r="W330" s="120">
        <f t="shared" si="286"/>
        <v>0.98075183047700776</v>
      </c>
      <c r="Y330" s="14">
        <v>2140</v>
      </c>
      <c r="Z330" s="107">
        <v>4</v>
      </c>
      <c r="AA330" s="24">
        <f t="shared" si="294"/>
        <v>1.4417120809433268</v>
      </c>
      <c r="AB330" s="34">
        <f t="shared" si="295"/>
        <v>2.2350132762392394</v>
      </c>
      <c r="AC330" s="25">
        <f t="shared" si="296"/>
        <v>1.2846358095988302</v>
      </c>
      <c r="AD330" s="26">
        <f t="shared" si="297"/>
        <v>0.32201518189756639</v>
      </c>
      <c r="AE330" s="120">
        <f t="shared" si="287"/>
        <v>0.95037746664040923</v>
      </c>
      <c r="AG330" s="14">
        <v>2140</v>
      </c>
      <c r="AH330" s="107">
        <v>4</v>
      </c>
      <c r="AI330" s="24">
        <f t="shared" si="298"/>
        <v>1.4784285020384373</v>
      </c>
      <c r="AJ330" s="34">
        <f t="shared" si="299"/>
        <v>2.329319165761504</v>
      </c>
      <c r="AK330" s="25">
        <f t="shared" si="300"/>
        <v>1.4297217934792372</v>
      </c>
      <c r="AL330" s="26">
        <f t="shared" si="301"/>
        <v>8.7514151816818042E-2</v>
      </c>
      <c r="AM330" s="120">
        <f t="shared" si="288"/>
        <v>0.89959737228226677</v>
      </c>
      <c r="AP330" s="14">
        <v>2156</v>
      </c>
      <c r="AQ330" s="107">
        <v>4.5</v>
      </c>
      <c r="AR330" s="24">
        <f t="shared" si="308"/>
        <v>1.6448943959952551</v>
      </c>
      <c r="AS330" s="34">
        <f t="shared" si="309"/>
        <v>2.5786412111301402</v>
      </c>
      <c r="AT330" s="25">
        <f t="shared" si="310"/>
        <v>1.5440634017386774</v>
      </c>
      <c r="AU330" s="26">
        <f t="shared" si="311"/>
        <v>0.20591293965863355</v>
      </c>
      <c r="AV330" s="120">
        <f t="shared" si="302"/>
        <v>1.0345778093914628</v>
      </c>
      <c r="AX330" s="14"/>
      <c r="AZ330" s="14">
        <v>2156</v>
      </c>
      <c r="BA330" s="107">
        <v>4.5</v>
      </c>
      <c r="BB330" s="107">
        <f t="shared" si="343"/>
        <v>6.0292787604401639</v>
      </c>
      <c r="BC330" s="24">
        <f t="shared" si="325"/>
        <v>5.4920115401051071</v>
      </c>
      <c r="BD330" s="34">
        <f t="shared" si="326"/>
        <v>5.6800550672223773</v>
      </c>
      <c r="BE330" s="25">
        <f t="shared" si="327"/>
        <v>5.4920115401051071</v>
      </c>
      <c r="BF330" s="26">
        <f t="shared" si="328"/>
        <v>0.10394635068757667</v>
      </c>
      <c r="BG330" s="16">
        <f t="shared" si="303"/>
        <v>0.18804352711727024</v>
      </c>
      <c r="BH330" s="67">
        <v>0</v>
      </c>
      <c r="BP330" s="107">
        <f t="shared" si="344"/>
        <v>9.7254037722531326</v>
      </c>
      <c r="BQ330" s="24">
        <f t="shared" si="335"/>
        <v>8.1878268754102805</v>
      </c>
      <c r="BR330" s="34">
        <f t="shared" si="329"/>
        <v>8.7259787893052785</v>
      </c>
      <c r="BS330" s="25">
        <f t="shared" si="330"/>
        <v>8.1878268754102805</v>
      </c>
      <c r="BT330" s="26">
        <f t="shared" si="331"/>
        <v>0.11201886163892069</v>
      </c>
      <c r="BU330" s="67">
        <v>0</v>
      </c>
      <c r="CC330" s="107">
        <f t="shared" si="345"/>
        <v>16.121918924919516</v>
      </c>
      <c r="CD330" s="24">
        <f t="shared" si="312"/>
        <v>11.918426161245929</v>
      </c>
      <c r="CE330" s="34">
        <f t="shared" si="332"/>
        <v>13.389648628531685</v>
      </c>
      <c r="CF330" s="25">
        <f t="shared" si="333"/>
        <v>11.918426161245929</v>
      </c>
      <c r="CG330" s="26">
        <f t="shared" si="334"/>
        <v>0.11418166311701991</v>
      </c>
      <c r="CH330" s="67">
        <v>0</v>
      </c>
      <c r="CY330" s="67"/>
      <c r="DA330" s="14">
        <v>2156</v>
      </c>
      <c r="DB330" s="107">
        <f t="shared" si="341"/>
        <v>6.5</v>
      </c>
      <c r="DC330" s="24">
        <f t="shared" si="313"/>
        <v>1.311835021165898</v>
      </c>
      <c r="DD330" s="34">
        <f t="shared" si="314"/>
        <v>2.3758341121242665</v>
      </c>
      <c r="DE330" s="25">
        <f t="shared" si="315"/>
        <v>1.2320524801911794</v>
      </c>
      <c r="DF330" s="26">
        <f t="shared" si="316"/>
        <v>0.1732407045225442</v>
      </c>
      <c r="DG330" s="120">
        <f t="shared" si="304"/>
        <v>1.1437816319330871</v>
      </c>
      <c r="DK330" s="14">
        <v>2156</v>
      </c>
      <c r="DL330" s="107">
        <f t="shared" si="342"/>
        <v>8.0312561484046938</v>
      </c>
      <c r="DM330" s="24">
        <f t="shared" si="317"/>
        <v>5.5242333681002531</v>
      </c>
      <c r="DN330" s="34">
        <f t="shared" si="318"/>
        <v>6.4016913412068073</v>
      </c>
      <c r="DO330" s="25">
        <f t="shared" si="319"/>
        <v>5.5242333681002531</v>
      </c>
      <c r="DP330" s="26">
        <f t="shared" si="320"/>
        <v>9.1826777553682584E-2</v>
      </c>
      <c r="DQ330" s="110">
        <f t="shared" si="305"/>
        <v>0.87745797310655416</v>
      </c>
      <c r="DR330" s="67">
        <v>0</v>
      </c>
      <c r="DT330" s="14">
        <v>2156</v>
      </c>
      <c r="DU330" s="107">
        <v>4.5</v>
      </c>
      <c r="DV330" s="24">
        <f t="shared" si="321"/>
        <v>1.7524267479914388</v>
      </c>
      <c r="DW330" s="34">
        <f t="shared" si="322"/>
        <v>2.6524942655984933</v>
      </c>
      <c r="DX330" s="25">
        <f t="shared" si="323"/>
        <v>1.6576834855361438</v>
      </c>
      <c r="DY330" s="26">
        <f t="shared" si="324"/>
        <v>0.40173813660144486</v>
      </c>
      <c r="DZ330" s="110">
        <f t="shared" si="306"/>
        <v>0.99481078006234958</v>
      </c>
      <c r="EC330" s="14">
        <v>2156</v>
      </c>
      <c r="ED330" s="107">
        <v>4.5</v>
      </c>
      <c r="EE330" s="24">
        <f>EG329+((ED330-EG329)*EI$130)</f>
        <v>4.1888297946795499</v>
      </c>
      <c r="EF330" s="34">
        <f>EG330+(ED330-EG330)*EI$133</f>
        <v>4.2977393665417072</v>
      </c>
      <c r="EG330" s="25">
        <f>EE330-((EH330-EH329)*EI$132/EI$131)</f>
        <v>4.1888297946795499</v>
      </c>
      <c r="EH330" s="26">
        <f>EH329+(EE330-EH329)*EJ330*EI$129*EI$131/EI$132</f>
        <v>0.18346567920692095</v>
      </c>
      <c r="EI330" s="110">
        <f t="shared" si="307"/>
        <v>0.10890957186215733</v>
      </c>
      <c r="EJ330" s="67">
        <v>0</v>
      </c>
      <c r="EK330" s="14"/>
      <c r="EL330" s="23"/>
      <c r="EM330" s="24"/>
      <c r="EN330" s="34"/>
      <c r="EO330" s="25"/>
      <c r="EP330" s="26"/>
      <c r="EQ330" s="16"/>
      <c r="ES330" s="14"/>
      <c r="ET330" s="23"/>
    </row>
    <row r="331" spans="1:150" x14ac:dyDescent="0.35">
      <c r="A331" s="6">
        <v>2141</v>
      </c>
      <c r="B331" s="107">
        <v>4</v>
      </c>
      <c r="C331" s="24">
        <f t="shared" si="346"/>
        <v>1.368735960635433</v>
      </c>
      <c r="D331" s="34">
        <f t="shared" si="347"/>
        <v>2.2348421643331671</v>
      </c>
      <c r="E331" s="25">
        <f t="shared" si="348"/>
        <v>1.2843725605125647</v>
      </c>
      <c r="F331" s="26">
        <f t="shared" si="289"/>
        <v>0.16476718828153286</v>
      </c>
      <c r="G331" s="120">
        <f t="shared" si="349"/>
        <v>0.95046960382060242</v>
      </c>
      <c r="I331" s="6">
        <v>2141</v>
      </c>
      <c r="J331" s="107">
        <v>4</v>
      </c>
      <c r="K331" s="24">
        <f t="shared" si="336"/>
        <v>1.5195748679685011</v>
      </c>
      <c r="L331" s="34">
        <f t="shared" si="337"/>
        <v>2.3571046807943477</v>
      </c>
      <c r="M331" s="25">
        <f t="shared" si="338"/>
        <v>1.4724687396836116</v>
      </c>
      <c r="N331" s="26">
        <f t="shared" si="339"/>
        <v>0.17507096276156484</v>
      </c>
      <c r="O331" s="120">
        <f t="shared" si="340"/>
        <v>0.88463594111073607</v>
      </c>
      <c r="Q331" s="6">
        <v>2141</v>
      </c>
      <c r="R331" s="107">
        <v>4</v>
      </c>
      <c r="S331" s="24">
        <f t="shared" si="290"/>
        <v>1.3665972707266221</v>
      </c>
      <c r="T331" s="34">
        <f t="shared" si="291"/>
        <v>2.1791776879624711</v>
      </c>
      <c r="U331" s="25">
        <f t="shared" si="292"/>
        <v>1.1987349045576481</v>
      </c>
      <c r="V331" s="26">
        <f t="shared" si="293"/>
        <v>0.16878801244175143</v>
      </c>
      <c r="W331" s="120">
        <f t="shared" si="286"/>
        <v>0.98044278340482305</v>
      </c>
      <c r="Y331" s="6">
        <v>2141</v>
      </c>
      <c r="Z331" s="107">
        <v>4</v>
      </c>
      <c r="AA331" s="24">
        <f t="shared" si="294"/>
        <v>1.4432945392439704</v>
      </c>
      <c r="AB331" s="34">
        <f t="shared" si="295"/>
        <v>2.2361050289900573</v>
      </c>
      <c r="AC331" s="25">
        <f t="shared" si="296"/>
        <v>1.2863154292154728</v>
      </c>
      <c r="AD331" s="26">
        <f t="shared" si="297"/>
        <v>0.32429024146319679</v>
      </c>
      <c r="AE331" s="120">
        <f t="shared" si="287"/>
        <v>0.94978959977458444</v>
      </c>
      <c r="AG331" s="6">
        <v>2141</v>
      </c>
      <c r="AH331" s="107">
        <v>4</v>
      </c>
      <c r="AI331" s="24">
        <f t="shared" si="298"/>
        <v>1.478978605029001</v>
      </c>
      <c r="AJ331" s="34">
        <f t="shared" si="299"/>
        <v>2.3296802769582738</v>
      </c>
      <c r="AK331" s="25">
        <f t="shared" si="300"/>
        <v>1.430277349166575</v>
      </c>
      <c r="AL331" s="26">
        <f t="shared" si="301"/>
        <v>8.8219967119172044E-2</v>
      </c>
      <c r="AM331" s="120">
        <f t="shared" si="288"/>
        <v>0.89940292779169884</v>
      </c>
      <c r="AP331" s="6">
        <v>2157</v>
      </c>
      <c r="AQ331" s="107">
        <v>4.5</v>
      </c>
      <c r="AR331" s="24">
        <f t="shared" si="308"/>
        <v>1.6458658581827974</v>
      </c>
      <c r="AS331" s="34">
        <f t="shared" si="309"/>
        <v>2.5792949500259681</v>
      </c>
      <c r="AT331" s="25">
        <f t="shared" si="310"/>
        <v>1.5450691538861052</v>
      </c>
      <c r="AU331" s="26">
        <f t="shared" si="311"/>
        <v>0.20737376146003489</v>
      </c>
      <c r="AV331" s="120">
        <f t="shared" si="302"/>
        <v>1.0342257961398629</v>
      </c>
      <c r="AX331" s="6"/>
      <c r="AZ331" s="6">
        <v>2157</v>
      </c>
      <c r="BA331" s="107">
        <v>4.5</v>
      </c>
      <c r="BB331" s="107">
        <f t="shared" si="343"/>
        <v>6.0323457928754927</v>
      </c>
      <c r="BC331" s="24">
        <f t="shared" si="325"/>
        <v>5.5106206517705187</v>
      </c>
      <c r="BD331" s="34">
        <f t="shared" si="326"/>
        <v>5.6932244511572598</v>
      </c>
      <c r="BE331" s="25">
        <f t="shared" si="327"/>
        <v>5.5106206517705187</v>
      </c>
      <c r="BF331" s="26">
        <f t="shared" si="328"/>
        <v>0.10394635068757667</v>
      </c>
      <c r="BG331" s="16">
        <f t="shared" si="303"/>
        <v>0.18260379938674109</v>
      </c>
      <c r="BH331" s="67">
        <v>0</v>
      </c>
      <c r="BP331" s="107">
        <f t="shared" si="344"/>
        <v>9.75622484543414</v>
      </c>
      <c r="BQ331" s="24">
        <f t="shared" si="335"/>
        <v>8.2418425014979029</v>
      </c>
      <c r="BR331" s="34">
        <f t="shared" si="329"/>
        <v>8.7718763218755864</v>
      </c>
      <c r="BS331" s="25">
        <f t="shared" si="330"/>
        <v>8.2418425014979029</v>
      </c>
      <c r="BT331" s="26">
        <f t="shared" si="331"/>
        <v>0.11201886163892069</v>
      </c>
      <c r="BU331" s="67">
        <v>0</v>
      </c>
      <c r="CC331" s="107">
        <f t="shared" si="345"/>
        <v>16.279347469308227</v>
      </c>
      <c r="CD331" s="24">
        <f t="shared" si="312"/>
        <v>12.068616291095594</v>
      </c>
      <c r="CE331" s="34">
        <f t="shared" si="332"/>
        <v>13.542372203470016</v>
      </c>
      <c r="CF331" s="25">
        <f t="shared" si="333"/>
        <v>12.068616291095594</v>
      </c>
      <c r="CG331" s="26">
        <f t="shared" si="334"/>
        <v>0.11418166311701991</v>
      </c>
      <c r="CH331" s="67">
        <v>0</v>
      </c>
      <c r="CY331" s="67"/>
      <c r="DA331" s="6">
        <v>2157</v>
      </c>
      <c r="DB331" s="107">
        <f t="shared" si="341"/>
        <v>6.5</v>
      </c>
      <c r="DC331" s="24">
        <f t="shared" si="313"/>
        <v>1.3127837759322496</v>
      </c>
      <c r="DD331" s="34">
        <f t="shared" si="314"/>
        <v>2.3764602446068208</v>
      </c>
      <c r="DE331" s="25">
        <f t="shared" si="315"/>
        <v>1.2330157609335703</v>
      </c>
      <c r="DF331" s="26">
        <f t="shared" si="316"/>
        <v>0.17439676271093085</v>
      </c>
      <c r="DG331" s="120">
        <f t="shared" si="304"/>
        <v>1.1434444836732505</v>
      </c>
      <c r="DK331" s="6">
        <v>2157</v>
      </c>
      <c r="DL331" s="107">
        <f t="shared" si="342"/>
        <v>8.0374863411843123</v>
      </c>
      <c r="DM331" s="24">
        <f t="shared" si="317"/>
        <v>5.5627489699127661</v>
      </c>
      <c r="DN331" s="34">
        <f t="shared" si="318"/>
        <v>6.4289070498578074</v>
      </c>
      <c r="DO331" s="25">
        <f t="shared" si="319"/>
        <v>5.5627489699127661</v>
      </c>
      <c r="DP331" s="26">
        <f t="shared" si="320"/>
        <v>9.1826777553682584E-2</v>
      </c>
      <c r="DQ331" s="110">
        <f t="shared" si="305"/>
        <v>0.86615807994504124</v>
      </c>
      <c r="DR331" s="67">
        <v>0</v>
      </c>
      <c r="DT331" s="6">
        <v>2157</v>
      </c>
      <c r="DU331" s="107">
        <v>4.5</v>
      </c>
      <c r="DV331" s="24">
        <f t="shared" si="321"/>
        <v>1.7542938238627701</v>
      </c>
      <c r="DW331" s="34">
        <f t="shared" si="322"/>
        <v>2.6537497017404101</v>
      </c>
      <c r="DX331" s="25">
        <f t="shared" si="323"/>
        <v>1.6596149257544774</v>
      </c>
      <c r="DY331" s="26">
        <f t="shared" si="324"/>
        <v>0.40452281007521818</v>
      </c>
      <c r="DZ331" s="110">
        <f t="shared" si="306"/>
        <v>0.99413477598593269</v>
      </c>
      <c r="EC331" s="6">
        <v>2157</v>
      </c>
      <c r="ED331" s="107">
        <v>4.5</v>
      </c>
      <c r="EE331" s="24">
        <f>EG330+((ED331-EG330)*EI$130)</f>
        <v>4.199406469958392</v>
      </c>
      <c r="EF331" s="34">
        <f>EG331+(ED331-EG331)*EI$133</f>
        <v>4.304614205472955</v>
      </c>
      <c r="EG331" s="25">
        <f>EE331-((EH331-EH330)*EI$132/EI$131)</f>
        <v>4.199406469958392</v>
      </c>
      <c r="EH331" s="26">
        <f>EH330+(EE331-EH330)*EJ331*EI$129*EI$131/EI$132</f>
        <v>0.18346567920692095</v>
      </c>
      <c r="EI331" s="110">
        <f t="shared" si="307"/>
        <v>0.10520773551456308</v>
      </c>
      <c r="EJ331" s="67">
        <v>0</v>
      </c>
      <c r="EK331" s="6"/>
      <c r="EL331" s="23"/>
      <c r="EM331" s="24"/>
      <c r="EN331" s="34"/>
      <c r="EO331" s="25"/>
      <c r="EP331" s="26"/>
      <c r="EQ331" s="16"/>
      <c r="ES331" s="6"/>
      <c r="ET331" s="23"/>
    </row>
    <row r="332" spans="1:150" x14ac:dyDescent="0.35">
      <c r="A332" s="6">
        <v>2142</v>
      </c>
      <c r="B332" s="107">
        <v>4</v>
      </c>
      <c r="C332" s="24">
        <f t="shared" si="346"/>
        <v>1.3695753714264829</v>
      </c>
      <c r="D332" s="34">
        <f t="shared" si="347"/>
        <v>2.2354052190941189</v>
      </c>
      <c r="E332" s="25">
        <f t="shared" si="348"/>
        <v>1.2852387986063367</v>
      </c>
      <c r="F332" s="26">
        <f t="shared" si="289"/>
        <v>0.16598945745283933</v>
      </c>
      <c r="G332" s="120">
        <f t="shared" si="349"/>
        <v>0.95016642048778222</v>
      </c>
      <c r="I332" s="14">
        <v>2142</v>
      </c>
      <c r="J332" s="107">
        <v>4</v>
      </c>
      <c r="K332" s="24">
        <f t="shared" si="336"/>
        <v>1.5205600769736516</v>
      </c>
      <c r="L332" s="34">
        <f t="shared" si="337"/>
        <v>2.3577541726845488</v>
      </c>
      <c r="M332" s="25">
        <f t="shared" si="338"/>
        <v>1.4734679579762286</v>
      </c>
      <c r="N332" s="26">
        <f t="shared" si="339"/>
        <v>0.17645602508501845</v>
      </c>
      <c r="O332" s="120">
        <f t="shared" si="340"/>
        <v>0.88428621470832014</v>
      </c>
      <c r="Q332" s="14">
        <v>2142</v>
      </c>
      <c r="R332" s="107">
        <v>4</v>
      </c>
      <c r="S332" s="24">
        <f t="shared" si="290"/>
        <v>1.3674270886051865</v>
      </c>
      <c r="T332" s="34">
        <f t="shared" si="291"/>
        <v>2.179751451662499</v>
      </c>
      <c r="U332" s="25">
        <f t="shared" si="292"/>
        <v>1.1996176179423059</v>
      </c>
      <c r="V332" s="26">
        <f t="shared" si="293"/>
        <v>0.16999527482062107</v>
      </c>
      <c r="W332" s="120">
        <f t="shared" ref="W332:W390" si="350">T332-U332</f>
        <v>0.98013383372019303</v>
      </c>
      <c r="Y332" s="14">
        <v>2142</v>
      </c>
      <c r="Z332" s="107">
        <v>4</v>
      </c>
      <c r="AA332" s="24">
        <f t="shared" si="294"/>
        <v>1.4448760186864127</v>
      </c>
      <c r="AB332" s="34">
        <f t="shared" si="295"/>
        <v>2.2371961064188564</v>
      </c>
      <c r="AC332" s="25">
        <f t="shared" si="296"/>
        <v>1.2879940098751637</v>
      </c>
      <c r="AD332" s="26">
        <f t="shared" si="297"/>
        <v>0.3265638937648091</v>
      </c>
      <c r="AE332" s="120">
        <f t="shared" ref="AE332:AE390" si="351">AB332-AC332</f>
        <v>0.9492020965436927</v>
      </c>
      <c r="AG332" s="14">
        <v>2142</v>
      </c>
      <c r="AH332" s="107">
        <v>4</v>
      </c>
      <c r="AI332" s="24">
        <f t="shared" si="298"/>
        <v>1.4795235140471468</v>
      </c>
      <c r="AJ332" s="34">
        <f t="shared" si="299"/>
        <v>2.3300381284380336</v>
      </c>
      <c r="AK332" s="25">
        <f t="shared" si="300"/>
        <v>1.4308278899046674</v>
      </c>
      <c r="AL332" s="26">
        <f t="shared" si="301"/>
        <v>8.8925700802396382E-2</v>
      </c>
      <c r="AM332" s="120">
        <f t="shared" ref="AM332:AM390" si="352">AJ332-AK332</f>
        <v>0.89921023853336624</v>
      </c>
      <c r="AP332" s="14">
        <v>2158</v>
      </c>
      <c r="AQ332" s="107">
        <v>4.5</v>
      </c>
      <c r="AR332" s="24">
        <f t="shared" si="308"/>
        <v>1.6468369722262677</v>
      </c>
      <c r="AS332" s="34">
        <f t="shared" si="309"/>
        <v>2.5799484558572106</v>
      </c>
      <c r="AT332" s="25">
        <f t="shared" si="310"/>
        <v>1.5460745474726316</v>
      </c>
      <c r="AU332" s="26">
        <f t="shared" si="311"/>
        <v>0.2088340864564644</v>
      </c>
      <c r="AV332" s="120">
        <f t="shared" si="302"/>
        <v>1.0338739083845789</v>
      </c>
      <c r="AX332" s="14"/>
      <c r="AZ332" s="14">
        <v>2158</v>
      </c>
      <c r="BA332" s="107">
        <v>4.5</v>
      </c>
      <c r="BB332" s="107">
        <f t="shared" si="343"/>
        <v>6.0353182385613975</v>
      </c>
      <c r="BC332" s="24">
        <f t="shared" si="325"/>
        <v>5.5286912366595962</v>
      </c>
      <c r="BD332" s="34">
        <f t="shared" si="326"/>
        <v>5.706010687325227</v>
      </c>
      <c r="BE332" s="25">
        <f t="shared" si="327"/>
        <v>5.5286912366595962</v>
      </c>
      <c r="BF332" s="26">
        <f t="shared" si="328"/>
        <v>0.10394635068757667</v>
      </c>
      <c r="BG332" s="16">
        <f t="shared" si="303"/>
        <v>0.17731945066563082</v>
      </c>
      <c r="BH332" s="67">
        <v>0</v>
      </c>
      <c r="BP332" s="107">
        <f t="shared" si="344"/>
        <v>9.7865368765769727</v>
      </c>
      <c r="BQ332" s="24">
        <f t="shared" si="335"/>
        <v>8.2950417757756263</v>
      </c>
      <c r="BR332" s="34">
        <f t="shared" si="329"/>
        <v>8.8170650610560983</v>
      </c>
      <c r="BS332" s="25">
        <f t="shared" si="330"/>
        <v>8.2950417757756263</v>
      </c>
      <c r="BT332" s="26">
        <f t="shared" si="331"/>
        <v>0.11201886163892069</v>
      </c>
      <c r="BU332" s="67">
        <v>0</v>
      </c>
      <c r="CC332" s="107">
        <f t="shared" si="345"/>
        <v>16.437047105650375</v>
      </c>
      <c r="CD332" s="24">
        <f t="shared" si="312"/>
        <v>12.219065048348861</v>
      </c>
      <c r="CE332" s="34">
        <f t="shared" si="332"/>
        <v>13.695358768404391</v>
      </c>
      <c r="CF332" s="25">
        <f t="shared" si="333"/>
        <v>12.219065048348861</v>
      </c>
      <c r="CG332" s="26">
        <f t="shared" si="334"/>
        <v>0.11418166311701991</v>
      </c>
      <c r="CH332" s="67">
        <v>0</v>
      </c>
      <c r="CY332" s="67"/>
      <c r="DA332" s="14">
        <v>2158</v>
      </c>
      <c r="DB332" s="107">
        <f t="shared" si="341"/>
        <v>6.5</v>
      </c>
      <c r="DC332" s="24">
        <f t="shared" si="313"/>
        <v>1.3137322943972634</v>
      </c>
      <c r="DD332" s="34">
        <f t="shared" si="314"/>
        <v>2.3770862246664932</v>
      </c>
      <c r="DE332" s="25">
        <f t="shared" si="315"/>
        <v>1.2339788071792204</v>
      </c>
      <c r="DF332" s="26">
        <f t="shared" si="316"/>
        <v>0.17555261035177205</v>
      </c>
      <c r="DG332" s="120">
        <f t="shared" si="304"/>
        <v>1.1431074174872728</v>
      </c>
      <c r="DK332" s="14">
        <v>2158</v>
      </c>
      <c r="DL332" s="107">
        <f t="shared" si="342"/>
        <v>8.0436116396997175</v>
      </c>
      <c r="DM332" s="24">
        <f t="shared" si="317"/>
        <v>5.6007681903272513</v>
      </c>
      <c r="DN332" s="34">
        <f t="shared" si="318"/>
        <v>6.4557633976076145</v>
      </c>
      <c r="DO332" s="25">
        <f t="shared" si="319"/>
        <v>5.6007681903272513</v>
      </c>
      <c r="DP332" s="26">
        <f t="shared" si="320"/>
        <v>9.1826777553682584E-2</v>
      </c>
      <c r="DQ332" s="110">
        <f t="shared" si="305"/>
        <v>0.85499520728036327</v>
      </c>
      <c r="DR332" s="67">
        <v>0</v>
      </c>
      <c r="DT332" s="14">
        <v>2158</v>
      </c>
      <c r="DU332" s="107">
        <v>4.5</v>
      </c>
      <c r="DV332" s="24">
        <f t="shared" si="321"/>
        <v>1.7561596144280827</v>
      </c>
      <c r="DW332" s="34">
        <f t="shared" si="322"/>
        <v>2.655004274780199</v>
      </c>
      <c r="DX332" s="25">
        <f t="shared" si="323"/>
        <v>1.6615450381233829</v>
      </c>
      <c r="DY332" s="26">
        <f t="shared" si="324"/>
        <v>0.40730559173123876</v>
      </c>
      <c r="DZ332" s="110">
        <f t="shared" si="306"/>
        <v>0.99345923665681601</v>
      </c>
      <c r="EC332" s="14">
        <v>2158</v>
      </c>
      <c r="ED332" s="107">
        <v>4.5</v>
      </c>
      <c r="EE332" s="24">
        <f>EG331+((ED332-EG331)*EI$130)</f>
        <v>4.2096236440445063</v>
      </c>
      <c r="EF332" s="34">
        <f>EG332+(ED332-EG332)*EI$133</f>
        <v>4.3112553686289292</v>
      </c>
      <c r="EG332" s="25">
        <f>EE332-((EH332-EH331)*EI$132/EI$131)</f>
        <v>4.2096236440445063</v>
      </c>
      <c r="EH332" s="26">
        <f>EH331+(EE332-EH331)*EJ332*EI$129*EI$131/EI$132</f>
        <v>0.18346567920692095</v>
      </c>
      <c r="EI332" s="110">
        <f t="shared" si="307"/>
        <v>0.10163172458442293</v>
      </c>
      <c r="EJ332" s="67">
        <v>0</v>
      </c>
      <c r="EK332" s="14"/>
      <c r="EL332" s="23"/>
      <c r="EM332" s="24"/>
      <c r="EN332" s="34"/>
      <c r="EO332" s="25"/>
      <c r="EP332" s="26"/>
      <c r="EQ332" s="16"/>
      <c r="ES332" s="14"/>
      <c r="ET332" s="23"/>
    </row>
    <row r="333" spans="1:150" x14ac:dyDescent="0.35">
      <c r="A333" s="14">
        <v>2143</v>
      </c>
      <c r="B333" s="107">
        <v>4</v>
      </c>
      <c r="C333" s="24">
        <f t="shared" si="346"/>
        <v>1.370414431300063</v>
      </c>
      <c r="D333" s="34">
        <f t="shared" si="347"/>
        <v>2.2359680440349923</v>
      </c>
      <c r="E333" s="25">
        <f t="shared" si="348"/>
        <v>1.2861046831307577</v>
      </c>
      <c r="F333" s="26">
        <f t="shared" si="289"/>
        <v>0.16721133786109013</v>
      </c>
      <c r="G333" s="120">
        <f t="shared" si="349"/>
        <v>0.94986336090423462</v>
      </c>
      <c r="I333" s="6">
        <v>2143</v>
      </c>
      <c r="J333" s="107">
        <v>4</v>
      </c>
      <c r="K333" s="24">
        <f t="shared" si="336"/>
        <v>1.521540283139815</v>
      </c>
      <c r="L333" s="34">
        <f t="shared" si="337"/>
        <v>2.358400517170133</v>
      </c>
      <c r="M333" s="25">
        <f t="shared" si="338"/>
        <v>1.4744623341078975</v>
      </c>
      <c r="N333" s="26">
        <f t="shared" si="339"/>
        <v>0.17784067064478074</v>
      </c>
      <c r="O333" s="120">
        <f t="shared" si="340"/>
        <v>0.88393818306223548</v>
      </c>
      <c r="Q333" s="6">
        <v>2143</v>
      </c>
      <c r="R333" s="107">
        <v>4</v>
      </c>
      <c r="S333" s="24">
        <f t="shared" si="290"/>
        <v>1.3682566449898204</v>
      </c>
      <c r="T333" s="34">
        <f t="shared" si="291"/>
        <v>2.1803250345579865</v>
      </c>
      <c r="U333" s="25">
        <f t="shared" si="292"/>
        <v>1.2005000531661336</v>
      </c>
      <c r="V333" s="26">
        <f t="shared" si="293"/>
        <v>0.17120215677618716</v>
      </c>
      <c r="W333" s="120">
        <f t="shared" si="350"/>
        <v>0.97982498139185292</v>
      </c>
      <c r="Y333" s="6">
        <v>2143</v>
      </c>
      <c r="Z333" s="107">
        <v>4</v>
      </c>
      <c r="AA333" s="24">
        <f t="shared" si="294"/>
        <v>1.4464565198781578</v>
      </c>
      <c r="AB333" s="34">
        <f t="shared" si="295"/>
        <v>2.238286508944487</v>
      </c>
      <c r="AC333" s="25">
        <f t="shared" si="296"/>
        <v>1.2896715522222881</v>
      </c>
      <c r="AD333" s="26">
        <f t="shared" si="297"/>
        <v>0.32883613967286518</v>
      </c>
      <c r="AE333" s="120">
        <f t="shared" si="351"/>
        <v>0.94861495672219887</v>
      </c>
      <c r="AG333" s="6">
        <v>2143</v>
      </c>
      <c r="AH333" s="107">
        <v>4</v>
      </c>
      <c r="AI333" s="24">
        <f t="shared" si="298"/>
        <v>1.4800635042225343</v>
      </c>
      <c r="AJ333" s="34">
        <f t="shared" si="299"/>
        <v>2.3303928927168389</v>
      </c>
      <c r="AK333" s="25">
        <f t="shared" si="300"/>
        <v>1.4313736811028297</v>
      </c>
      <c r="AL333" s="26">
        <f t="shared" si="301"/>
        <v>8.9631350412826882E-2</v>
      </c>
      <c r="AM333" s="120">
        <f t="shared" si="352"/>
        <v>0.89901921161400922</v>
      </c>
      <c r="AP333" s="6">
        <v>2159</v>
      </c>
      <c r="AQ333" s="107">
        <v>4.5</v>
      </c>
      <c r="AR333" s="24">
        <f t="shared" si="308"/>
        <v>1.6478077400576743</v>
      </c>
      <c r="AS333" s="34">
        <f t="shared" si="309"/>
        <v>2.5806017297986328</v>
      </c>
      <c r="AT333" s="25">
        <f t="shared" si="310"/>
        <v>1.5470795843055896</v>
      </c>
      <c r="AU333" s="26">
        <f t="shared" si="311"/>
        <v>0.21029391480069751</v>
      </c>
      <c r="AV333" s="120">
        <f t="shared" si="302"/>
        <v>1.0335221454930432</v>
      </c>
      <c r="AX333" s="6"/>
      <c r="AZ333" s="6">
        <v>2159</v>
      </c>
      <c r="BA333" s="107">
        <v>4.5</v>
      </c>
      <c r="BB333" s="107">
        <f t="shared" si="343"/>
        <v>6.0381991679411744</v>
      </c>
      <c r="BC333" s="24">
        <f t="shared" si="325"/>
        <v>5.5462386898129337</v>
      </c>
      <c r="BD333" s="34">
        <f t="shared" si="326"/>
        <v>5.7184248571578182</v>
      </c>
      <c r="BE333" s="25">
        <f t="shared" si="327"/>
        <v>5.5462386898129337</v>
      </c>
      <c r="BF333" s="26">
        <f t="shared" si="328"/>
        <v>0.10394635068757667</v>
      </c>
      <c r="BG333" s="16">
        <f t="shared" si="303"/>
        <v>0.17218616734488457</v>
      </c>
      <c r="BH333" s="67">
        <v>0</v>
      </c>
      <c r="BP333" s="107">
        <f t="shared" si="344"/>
        <v>9.8163483821294975</v>
      </c>
      <c r="BQ333" s="24">
        <f t="shared" si="335"/>
        <v>8.3474355752984533</v>
      </c>
      <c r="BR333" s="34">
        <f t="shared" si="329"/>
        <v>8.8615550576893192</v>
      </c>
      <c r="BS333" s="25">
        <f t="shared" si="330"/>
        <v>8.3474355752984533</v>
      </c>
      <c r="BT333" s="26">
        <f t="shared" si="331"/>
        <v>0.11201886163892069</v>
      </c>
      <c r="BU333" s="67">
        <v>0</v>
      </c>
      <c r="CC333" s="107">
        <f t="shared" si="345"/>
        <v>16.595018300766306</v>
      </c>
      <c r="CD333" s="24">
        <f t="shared" si="312"/>
        <v>12.369772878362118</v>
      </c>
      <c r="CE333" s="34">
        <f t="shared" si="332"/>
        <v>13.848608776203584</v>
      </c>
      <c r="CF333" s="25">
        <f t="shared" si="333"/>
        <v>12.369772878362118</v>
      </c>
      <c r="CG333" s="26">
        <f t="shared" si="334"/>
        <v>0.11418166311701991</v>
      </c>
      <c r="CH333" s="67">
        <v>0</v>
      </c>
      <c r="CY333" s="67"/>
      <c r="DA333" s="6">
        <v>2159</v>
      </c>
      <c r="DB333" s="107">
        <f t="shared" si="341"/>
        <v>6.5</v>
      </c>
      <c r="DC333" s="24">
        <f t="shared" si="313"/>
        <v>1.3146805819591989</v>
      </c>
      <c r="DD333" s="34">
        <f t="shared" si="314"/>
        <v>2.3777120555653415</v>
      </c>
      <c r="DE333" s="25">
        <f t="shared" si="315"/>
        <v>1.2349416239466793</v>
      </c>
      <c r="DF333" s="26">
        <f t="shared" si="316"/>
        <v>0.17670824742441726</v>
      </c>
      <c r="DG333" s="120">
        <f t="shared" si="304"/>
        <v>1.1427704316186622</v>
      </c>
      <c r="DK333" s="6">
        <v>2159</v>
      </c>
      <c r="DL333" s="107">
        <f t="shared" si="342"/>
        <v>8.0496342511120318</v>
      </c>
      <c r="DM333" s="24">
        <f t="shared" si="317"/>
        <v>5.6382970627087783</v>
      </c>
      <c r="DN333" s="34">
        <f t="shared" si="318"/>
        <v>6.4822650786499167</v>
      </c>
      <c r="DO333" s="25">
        <f t="shared" si="319"/>
        <v>5.6382970627087783</v>
      </c>
      <c r="DP333" s="26">
        <f t="shared" si="320"/>
        <v>9.1826777553682584E-2</v>
      </c>
      <c r="DQ333" s="110">
        <f t="shared" si="305"/>
        <v>0.84396801594113846</v>
      </c>
      <c r="DR333" s="67">
        <v>0</v>
      </c>
      <c r="DT333" s="6">
        <v>2159</v>
      </c>
      <c r="DU333" s="107">
        <v>4.5</v>
      </c>
      <c r="DV333" s="24">
        <f t="shared" si="321"/>
        <v>1.7580241222775692</v>
      </c>
      <c r="DW333" s="34">
        <f t="shared" si="322"/>
        <v>2.6562579863405613</v>
      </c>
      <c r="DX333" s="25">
        <f t="shared" si="323"/>
        <v>1.6634738251393255</v>
      </c>
      <c r="DY333" s="26">
        <f t="shared" si="324"/>
        <v>0.41008648282354004</v>
      </c>
      <c r="DZ333" s="110">
        <f t="shared" si="306"/>
        <v>0.9927841612012358</v>
      </c>
      <c r="EC333" s="6">
        <v>2159</v>
      </c>
      <c r="ED333" s="107">
        <v>4.5</v>
      </c>
      <c r="EE333" s="24">
        <f>EG332+((ED333-EG332)*EI$130)</f>
        <v>4.2194935363834336</v>
      </c>
      <c r="EF333" s="34">
        <f>EG333+(ED333-EG333)*EI$133</f>
        <v>4.3176707986492318</v>
      </c>
      <c r="EG333" s="25">
        <f>EE333-((EH333-EH332)*EI$132/EI$131)</f>
        <v>4.2194935363834336</v>
      </c>
      <c r="EH333" s="26">
        <f>EH332+(EE333-EH332)*EJ333*EI$129*EI$131/EI$132</f>
        <v>0.18346567920692095</v>
      </c>
      <c r="EI333" s="110">
        <f t="shared" si="307"/>
        <v>9.8177262265798149E-2</v>
      </c>
      <c r="EJ333" s="67">
        <v>0</v>
      </c>
      <c r="EK333" s="6"/>
      <c r="EL333" s="23"/>
      <c r="EM333" s="24"/>
      <c r="EN333" s="34"/>
      <c r="EO333" s="25"/>
      <c r="EP333" s="26"/>
      <c r="EQ333" s="16"/>
      <c r="ES333" s="6"/>
      <c r="ET333" s="23"/>
    </row>
    <row r="334" spans="1:150" x14ac:dyDescent="0.35">
      <c r="A334" s="6">
        <v>2144</v>
      </c>
      <c r="B334" s="107">
        <v>4</v>
      </c>
      <c r="C334" s="24">
        <f t="shared" si="346"/>
        <v>1.3712531486975301</v>
      </c>
      <c r="D334" s="34">
        <f t="shared" si="347"/>
        <v>2.2365306442603368</v>
      </c>
      <c r="E334" s="25">
        <f t="shared" si="348"/>
        <v>1.2869702219389794</v>
      </c>
      <c r="F334" s="26">
        <f t="shared" ref="F334:F390" si="353">F333+(C334-F333)*G$129*G$131/G$132</f>
        <v>0.16843282955324304</v>
      </c>
      <c r="G334" s="120">
        <f t="shared" si="349"/>
        <v>0.9495604223213574</v>
      </c>
      <c r="I334" s="14">
        <v>2144</v>
      </c>
      <c r="J334" s="107">
        <v>4</v>
      </c>
      <c r="K334" s="24">
        <f t="shared" si="336"/>
        <v>1.5225157392768265</v>
      </c>
      <c r="L334" s="34">
        <f t="shared" si="337"/>
        <v>2.3590438727185585</v>
      </c>
      <c r="M334" s="25">
        <f t="shared" si="338"/>
        <v>1.475452111874705</v>
      </c>
      <c r="N334" s="26">
        <f t="shared" si="339"/>
        <v>0.17922489498013724</v>
      </c>
      <c r="O334" s="120">
        <f t="shared" si="340"/>
        <v>0.88359176084385349</v>
      </c>
      <c r="Q334" s="14">
        <v>2144</v>
      </c>
      <c r="R334" s="107">
        <v>4</v>
      </c>
      <c r="S334" s="24">
        <f t="shared" ref="S334:S390" si="354">U333+((R334-U333)*W$130)</f>
        <v>1.369085939964469</v>
      </c>
      <c r="T334" s="34">
        <f t="shared" ref="T334:T390" si="355">U334+(R334-U334)*W$133</f>
        <v>2.1808984367067725</v>
      </c>
      <c r="U334" s="25">
        <f t="shared" ref="U334:U390" si="356">S334-((V334-V333)*W$132/W$131)</f>
        <v>1.2013822103181115</v>
      </c>
      <c r="V334" s="26">
        <f t="shared" ref="V334:V390" si="357">V333+(S334-V333)*W$129*W$131/W$132</f>
        <v>0.17240865842831923</v>
      </c>
      <c r="W334" s="120">
        <f t="shared" si="350"/>
        <v>0.97951622638866098</v>
      </c>
      <c r="Y334" s="14">
        <v>2144</v>
      </c>
      <c r="Z334" s="107">
        <v>4</v>
      </c>
      <c r="AA334" s="24">
        <f t="shared" ref="AA334:AA390" si="358">AC333+((Z334-AC333)*AE$130)</f>
        <v>1.4480360434259398</v>
      </c>
      <c r="AB334" s="34">
        <f t="shared" ref="AB334:AB390" si="359">AC334+(Z334-AC334)*AE$133</f>
        <v>2.2393762369853305</v>
      </c>
      <c r="AC334" s="25">
        <f t="shared" ref="AC334:AC390" si="360">AA334-((AD334-AD333)*AE$132/AE$131)</f>
        <v>1.2913480569005085</v>
      </c>
      <c r="AD334" s="26">
        <f t="shared" ref="AD334:AD390" si="361">AD333+(AA334-AD333)*AE$129*AE$131/AE$132</f>
        <v>0.33110698005729172</v>
      </c>
      <c r="AE334" s="120">
        <f t="shared" si="351"/>
        <v>0.94802818008482204</v>
      </c>
      <c r="AG334" s="14">
        <v>2144</v>
      </c>
      <c r="AH334" s="107">
        <v>4</v>
      </c>
      <c r="AI334" s="24">
        <f t="shared" ref="AI334:AI390" si="362">AK333+((AH334-AK333)*AM$130)</f>
        <v>1.480598835878175</v>
      </c>
      <c r="AJ334" s="34">
        <f t="shared" ref="AJ334:AJ390" si="363">AK334+(AH334-AK334)*AM$133</f>
        <v>2.330744733026477</v>
      </c>
      <c r="AK334" s="25">
        <f t="shared" ref="AK334:AK390" si="364">AI334-((AL334-AL333)*AM$132/AM$131)</f>
        <v>1.4319149738868877</v>
      </c>
      <c r="AL334" s="26">
        <f t="shared" ref="AL334:AL390" si="365">AL333+(AI334-AL333)*AM$129*AM$131/AM$132</f>
        <v>9.0336913630091914E-2</v>
      </c>
      <c r="AM334" s="120">
        <f t="shared" si="352"/>
        <v>0.89882975913958929</v>
      </c>
      <c r="AP334" s="14">
        <v>2160</v>
      </c>
      <c r="AQ334" s="107">
        <v>4.5</v>
      </c>
      <c r="AR334" s="24">
        <f t="shared" si="308"/>
        <v>1.648778163422105</v>
      </c>
      <c r="AS334" s="34">
        <f t="shared" si="309"/>
        <v>2.5812547729120938</v>
      </c>
      <c r="AT334" s="25">
        <f t="shared" si="310"/>
        <v>1.5480842660186063</v>
      </c>
      <c r="AU334" s="26">
        <f t="shared" si="311"/>
        <v>0.21175324664712503</v>
      </c>
      <c r="AV334" s="120">
        <f t="shared" si="302"/>
        <v>1.0331705068934876</v>
      </c>
      <c r="AX334" s="14"/>
      <c r="AZ334" s="14">
        <v>2160</v>
      </c>
      <c r="BA334" s="107">
        <v>4.5</v>
      </c>
      <c r="BB334" s="107">
        <f t="shared" si="343"/>
        <v>6.040991541930083</v>
      </c>
      <c r="BC334" s="24">
        <f t="shared" si="325"/>
        <v>5.5632779780398485</v>
      </c>
      <c r="BD334" s="34">
        <f t="shared" si="326"/>
        <v>5.730477725401431</v>
      </c>
      <c r="BE334" s="25">
        <f t="shared" si="327"/>
        <v>5.5632779780398485</v>
      </c>
      <c r="BF334" s="26">
        <f t="shared" si="328"/>
        <v>0.10394635068757667</v>
      </c>
      <c r="BG334" s="16">
        <f t="shared" si="303"/>
        <v>0.1671997473615825</v>
      </c>
      <c r="BH334" s="67">
        <v>0</v>
      </c>
      <c r="BP334" s="107">
        <f t="shared" si="344"/>
        <v>9.8456677277318985</v>
      </c>
      <c r="BQ334" s="24">
        <f t="shared" si="335"/>
        <v>8.3990346906282607</v>
      </c>
      <c r="BR334" s="34">
        <f t="shared" si="329"/>
        <v>8.9053562536145332</v>
      </c>
      <c r="BS334" s="25">
        <f t="shared" si="330"/>
        <v>8.3990346906282607</v>
      </c>
      <c r="BT334" s="26">
        <f t="shared" si="331"/>
        <v>0.11201886163892069</v>
      </c>
      <c r="BU334" s="67">
        <v>0</v>
      </c>
      <c r="CC334" s="107">
        <f t="shared" si="345"/>
        <v>16.753261522280226</v>
      </c>
      <c r="CD334" s="24">
        <f t="shared" si="312"/>
        <v>12.520740227258658</v>
      </c>
      <c r="CE334" s="34">
        <f t="shared" si="332"/>
        <v>14.002122680516207</v>
      </c>
      <c r="CF334" s="25">
        <f t="shared" si="333"/>
        <v>12.520740227258658</v>
      </c>
      <c r="CG334" s="26">
        <f t="shared" si="334"/>
        <v>0.11418166311701991</v>
      </c>
      <c r="CH334" s="67">
        <v>0</v>
      </c>
      <c r="CY334" s="67"/>
      <c r="DA334" s="14">
        <v>2160</v>
      </c>
      <c r="DB334" s="107">
        <f t="shared" si="341"/>
        <v>6.5</v>
      </c>
      <c r="DC334" s="24">
        <f t="shared" si="313"/>
        <v>1.3156286435596964</v>
      </c>
      <c r="DD334" s="34">
        <f t="shared" si="314"/>
        <v>2.3783377402896466</v>
      </c>
      <c r="DE334" s="25">
        <f t="shared" si="315"/>
        <v>1.235904215830226</v>
      </c>
      <c r="DF334" s="26">
        <f t="shared" si="316"/>
        <v>0.17786367391325017</v>
      </c>
      <c r="DG334" s="120">
        <f t="shared" si="304"/>
        <v>1.1424335244594206</v>
      </c>
      <c r="DK334" s="14">
        <v>2160</v>
      </c>
      <c r="DL334" s="107">
        <f t="shared" si="342"/>
        <v>8.0555563183911083</v>
      </c>
      <c r="DM334" s="24">
        <f t="shared" si="317"/>
        <v>5.6753415608021101</v>
      </c>
      <c r="DN334" s="34">
        <f t="shared" si="318"/>
        <v>6.5084167259582593</v>
      </c>
      <c r="DO334" s="25">
        <f t="shared" si="319"/>
        <v>5.6753415608021101</v>
      </c>
      <c r="DP334" s="26">
        <f t="shared" si="320"/>
        <v>9.1826777553682584E-2</v>
      </c>
      <c r="DQ334" s="110">
        <f t="shared" si="305"/>
        <v>0.83307516515614921</v>
      </c>
      <c r="DR334" s="67">
        <v>0</v>
      </c>
      <c r="DT334" s="14">
        <v>2160</v>
      </c>
      <c r="DU334" s="107">
        <v>4.5</v>
      </c>
      <c r="DV334" s="24">
        <f t="shared" si="321"/>
        <v>1.7598873498228398</v>
      </c>
      <c r="DW334" s="34">
        <f t="shared" si="322"/>
        <v>2.6575108379363774</v>
      </c>
      <c r="DX334" s="25">
        <f t="shared" si="323"/>
        <v>1.6654012891328884</v>
      </c>
      <c r="DY334" s="26">
        <f t="shared" si="324"/>
        <v>0.41286548460853861</v>
      </c>
      <c r="DZ334" s="110">
        <f t="shared" si="306"/>
        <v>0.99210954880348901</v>
      </c>
      <c r="EC334" s="14">
        <v>2160</v>
      </c>
      <c r="ED334" s="107">
        <v>4.5</v>
      </c>
      <c r="EE334" s="24">
        <f>EG333+((ED334-EG333)*EI$130)</f>
        <v>4.2290279510817603</v>
      </c>
      <c r="EF334" s="34">
        <f>EG334+(ED334-EG334)*EI$133</f>
        <v>4.3238681682031439</v>
      </c>
      <c r="EG334" s="25">
        <f>EE334-((EH334-EH333)*EI$132/EI$131)</f>
        <v>4.2290279510817603</v>
      </c>
      <c r="EH334" s="26">
        <f>EH333+(EE334-EH333)*EJ334*EI$129*EI$131/EI$132</f>
        <v>0.18346567920692095</v>
      </c>
      <c r="EI334" s="110">
        <f t="shared" si="307"/>
        <v>9.4840217121383574E-2</v>
      </c>
      <c r="EJ334" s="67">
        <v>0</v>
      </c>
      <c r="EK334" s="14"/>
      <c r="EL334" s="23"/>
      <c r="EM334" s="24"/>
      <c r="EN334" s="34"/>
      <c r="EO334" s="25"/>
      <c r="EP334" s="26"/>
      <c r="EQ334" s="16"/>
      <c r="ES334" s="14"/>
      <c r="ET334" s="23"/>
    </row>
    <row r="335" spans="1:150" x14ac:dyDescent="0.35">
      <c r="A335" s="6">
        <v>2145</v>
      </c>
      <c r="B335" s="107">
        <v>4</v>
      </c>
      <c r="C335" s="24">
        <f t="shared" si="346"/>
        <v>1.3720915312256439</v>
      </c>
      <c r="D335" s="34">
        <f t="shared" si="347"/>
        <v>2.2370930243705738</v>
      </c>
      <c r="E335" s="25">
        <f t="shared" si="348"/>
        <v>1.2878354221085753</v>
      </c>
      <c r="F335" s="26">
        <f t="shared" si="353"/>
        <v>0.16965393258392519</v>
      </c>
      <c r="G335" s="120">
        <f t="shared" si="349"/>
        <v>0.94925760226199851</v>
      </c>
      <c r="I335" s="6">
        <v>2145</v>
      </c>
      <c r="J335" s="107">
        <v>4</v>
      </c>
      <c r="K335" s="24">
        <f t="shared" si="336"/>
        <v>1.5234866845420649</v>
      </c>
      <c r="L335" s="34">
        <f t="shared" si="337"/>
        <v>2.3596843892398081</v>
      </c>
      <c r="M335" s="25">
        <f t="shared" si="338"/>
        <v>1.4764375219073971</v>
      </c>
      <c r="N335" s="26">
        <f t="shared" si="339"/>
        <v>0.18060869388115688</v>
      </c>
      <c r="O335" s="120">
        <f t="shared" si="340"/>
        <v>0.88324686733241098</v>
      </c>
      <c r="Q335" s="6">
        <v>2145</v>
      </c>
      <c r="R335" s="107">
        <v>4</v>
      </c>
      <c r="S335" s="24">
        <f t="shared" si="354"/>
        <v>1.3699149736127549</v>
      </c>
      <c r="T335" s="34">
        <f t="shared" si="355"/>
        <v>2.1814716581665077</v>
      </c>
      <c r="U335" s="25">
        <f t="shared" si="356"/>
        <v>1.2022640894869348</v>
      </c>
      <c r="V335" s="26">
        <f t="shared" si="357"/>
        <v>0.17361477989685031</v>
      </c>
      <c r="W335" s="120">
        <f t="shared" si="350"/>
        <v>0.97920756867957293</v>
      </c>
      <c r="Y335" s="6">
        <v>2145</v>
      </c>
      <c r="Z335" s="107">
        <v>4</v>
      </c>
      <c r="AA335" s="24">
        <f t="shared" si="358"/>
        <v>1.4496145899358117</v>
      </c>
      <c r="AB335" s="34">
        <f t="shared" si="359"/>
        <v>2.240465290959333</v>
      </c>
      <c r="AC335" s="25">
        <f t="shared" si="360"/>
        <v>1.2930235245528201</v>
      </c>
      <c r="AD335" s="26">
        <f t="shared" si="361"/>
        <v>0.33337641578748001</v>
      </c>
      <c r="AE335" s="120">
        <f t="shared" si="351"/>
        <v>0.9474417664065129</v>
      </c>
      <c r="AG335" s="6">
        <v>2145</v>
      </c>
      <c r="AH335" s="107">
        <v>4</v>
      </c>
      <c r="AI335" s="24">
        <f t="shared" si="362"/>
        <v>1.4811297553273195</v>
      </c>
      <c r="AJ335" s="34">
        <f t="shared" si="363"/>
        <v>2.3310938038141455</v>
      </c>
      <c r="AK335" s="25">
        <f t="shared" si="364"/>
        <v>1.4324520058679164</v>
      </c>
      <c r="AL335" s="26">
        <f t="shared" si="365"/>
        <v>9.1042388259938337E-2</v>
      </c>
      <c r="AM335" s="120">
        <f t="shared" si="352"/>
        <v>0.89864179794622912</v>
      </c>
      <c r="AP335" s="6">
        <v>2161</v>
      </c>
      <c r="AQ335" s="107">
        <v>4.5</v>
      </c>
      <c r="AR335" s="24">
        <f t="shared" si="308"/>
        <v>1.6497482438969255</v>
      </c>
      <c r="AS335" s="34">
        <f t="shared" si="309"/>
        <v>2.5819075861581351</v>
      </c>
      <c r="AT335" s="25">
        <f t="shared" si="310"/>
        <v>1.5490885940894388</v>
      </c>
      <c r="AU335" s="26">
        <f t="shared" si="311"/>
        <v>0.21321208215158136</v>
      </c>
      <c r="AV335" s="120">
        <f t="shared" si="302"/>
        <v>1.0328189920686963</v>
      </c>
      <c r="AX335" s="6"/>
      <c r="AZ335" s="6">
        <v>2161</v>
      </c>
      <c r="BA335" s="107">
        <v>4.5</v>
      </c>
      <c r="BB335" s="107">
        <f t="shared" si="343"/>
        <v>6.0436982164695419</v>
      </c>
      <c r="BC335" s="24">
        <f t="shared" si="325"/>
        <v>5.5798236510513668</v>
      </c>
      <c r="BD335" s="34">
        <f t="shared" si="326"/>
        <v>5.742179748947728</v>
      </c>
      <c r="BE335" s="25">
        <f t="shared" si="327"/>
        <v>5.5798236510513668</v>
      </c>
      <c r="BF335" s="26">
        <f t="shared" si="328"/>
        <v>0.10394635068757667</v>
      </c>
      <c r="BG335" s="16">
        <f t="shared" si="303"/>
        <v>0.16235609789636118</v>
      </c>
      <c r="BH335" s="67">
        <v>0</v>
      </c>
      <c r="BP335" s="107">
        <f t="shared" si="344"/>
        <v>9.8745031314873017</v>
      </c>
      <c r="BQ335" s="24">
        <f t="shared" si="335"/>
        <v>8.4498498237314461</v>
      </c>
      <c r="BR335" s="34">
        <f t="shared" si="329"/>
        <v>8.9484784814459957</v>
      </c>
      <c r="BS335" s="25">
        <f t="shared" si="330"/>
        <v>8.4498498237314461</v>
      </c>
      <c r="BT335" s="26">
        <f t="shared" si="331"/>
        <v>0.11201886163892069</v>
      </c>
      <c r="BU335" s="67">
        <v>0</v>
      </c>
      <c r="CC335" s="107">
        <f t="shared" si="345"/>
        <v>16.911777238621593</v>
      </c>
      <c r="CD335" s="24">
        <f t="shared" si="312"/>
        <v>12.671967541929998</v>
      </c>
      <c r="CE335" s="34">
        <f t="shared" si="332"/>
        <v>14.155900935772056</v>
      </c>
      <c r="CF335" s="25">
        <f t="shared" si="333"/>
        <v>12.671967541929998</v>
      </c>
      <c r="CG335" s="26">
        <f t="shared" si="334"/>
        <v>0.11418166311701991</v>
      </c>
      <c r="CH335" s="67">
        <v>0</v>
      </c>
      <c r="CY335" s="67"/>
      <c r="DA335" s="6">
        <v>2161</v>
      </c>
      <c r="DB335" s="107">
        <f t="shared" si="341"/>
        <v>6.5</v>
      </c>
      <c r="DC335" s="24">
        <f t="shared" si="313"/>
        <v>1.3165764837226277</v>
      </c>
      <c r="DD335" s="34">
        <f t="shared" si="314"/>
        <v>2.3789632815733808</v>
      </c>
      <c r="DE335" s="25">
        <f t="shared" si="315"/>
        <v>1.2368665870359707</v>
      </c>
      <c r="DF335" s="26">
        <f t="shared" si="316"/>
        <v>0.17901888980725969</v>
      </c>
      <c r="DG335" s="120">
        <f t="shared" si="304"/>
        <v>1.14209669453741</v>
      </c>
      <c r="DK335" s="6">
        <v>2161</v>
      </c>
      <c r="DL335" s="107">
        <f t="shared" si="342"/>
        <v>8.0613799229374745</v>
      </c>
      <c r="DM335" s="24">
        <f t="shared" si="317"/>
        <v>5.7119075987018348</v>
      </c>
      <c r="DN335" s="34">
        <f t="shared" si="318"/>
        <v>6.5342229121843083</v>
      </c>
      <c r="DO335" s="25">
        <f t="shared" si="319"/>
        <v>5.7119075987018348</v>
      </c>
      <c r="DP335" s="26">
        <f t="shared" si="320"/>
        <v>9.1826777553682584E-2</v>
      </c>
      <c r="DQ335" s="110">
        <f t="shared" si="305"/>
        <v>0.82231531348247344</v>
      </c>
      <c r="DR335" s="67">
        <v>0</v>
      </c>
      <c r="DT335" s="6">
        <v>2161</v>
      </c>
      <c r="DU335" s="107">
        <v>4.5</v>
      </c>
      <c r="DV335" s="24">
        <f t="shared" si="321"/>
        <v>1.7617492993152615</v>
      </c>
      <c r="DW335" s="34">
        <f t="shared" si="322"/>
        <v>2.6587628309857636</v>
      </c>
      <c r="DX335" s="25">
        <f t="shared" si="323"/>
        <v>1.6673274322857905</v>
      </c>
      <c r="DY335" s="26">
        <f t="shared" si="324"/>
        <v>0.41564259834469952</v>
      </c>
      <c r="DZ335" s="110">
        <f t="shared" si="306"/>
        <v>0.9914353986999731</v>
      </c>
      <c r="EC335" s="6">
        <v>2161</v>
      </c>
      <c r="ED335" s="107">
        <v>4.5</v>
      </c>
      <c r="EE335" s="24">
        <f>EG334+((ED335-EG334)*EI$130)</f>
        <v>4.2382382910244916</v>
      </c>
      <c r="EF335" s="34">
        <f>EG335+(ED335-EG335)*EI$133</f>
        <v>4.3298548891659197</v>
      </c>
      <c r="EG335" s="25">
        <f>EE335-((EH335-EH334)*EI$132/EI$131)</f>
        <v>4.2382382910244916</v>
      </c>
      <c r="EH335" s="26">
        <f>EH334+(EE335-EH334)*EJ335*EI$129*EI$131/EI$132</f>
        <v>0.18346567920692095</v>
      </c>
      <c r="EI335" s="110">
        <f t="shared" si="307"/>
        <v>9.1616598141428085E-2</v>
      </c>
      <c r="EJ335" s="67">
        <v>0</v>
      </c>
      <c r="EK335" s="6"/>
      <c r="EL335" s="23"/>
      <c r="EM335" s="24"/>
      <c r="EN335" s="34"/>
      <c r="EO335" s="25"/>
      <c r="EP335" s="26"/>
      <c r="EQ335" s="16"/>
      <c r="ES335" s="6"/>
      <c r="ET335" s="23"/>
    </row>
    <row r="336" spans="1:150" x14ac:dyDescent="0.35">
      <c r="A336" s="14">
        <v>2146</v>
      </c>
      <c r="B336" s="107">
        <v>4</v>
      </c>
      <c r="C336" s="24">
        <f t="shared" si="346"/>
        <v>1.3729295857399186</v>
      </c>
      <c r="D336" s="34">
        <f t="shared" si="347"/>
        <v>2.2376551885123499</v>
      </c>
      <c r="E336" s="25">
        <f t="shared" si="348"/>
        <v>1.2887002900189997</v>
      </c>
      <c r="F336" s="26">
        <f t="shared" si="353"/>
        <v>0.17087464701466315</v>
      </c>
      <c r="G336" s="120">
        <f t="shared" si="349"/>
        <v>0.94895489849335024</v>
      </c>
      <c r="I336" s="14">
        <v>2146</v>
      </c>
      <c r="J336" s="107">
        <v>4</v>
      </c>
      <c r="K336" s="24">
        <f t="shared" si="336"/>
        <v>1.5244533451780651</v>
      </c>
      <c r="L336" s="34">
        <f t="shared" si="337"/>
        <v>2.3603222085487379</v>
      </c>
      <c r="M336" s="25">
        <f t="shared" si="338"/>
        <v>1.4774187823826737</v>
      </c>
      <c r="N336" s="26">
        <f t="shared" si="339"/>
        <v>0.18199206337513898</v>
      </c>
      <c r="O336" s="120">
        <f t="shared" si="340"/>
        <v>0.88290342616606421</v>
      </c>
      <c r="Q336" s="14">
        <v>2146</v>
      </c>
      <c r="R336" s="107">
        <v>4</v>
      </c>
      <c r="S336" s="24">
        <f t="shared" si="354"/>
        <v>1.3707437460180316</v>
      </c>
      <c r="T336" s="34">
        <f t="shared" si="355"/>
        <v>2.1820446989946927</v>
      </c>
      <c r="U336" s="25">
        <f t="shared" si="356"/>
        <v>1.2031456907610656</v>
      </c>
      <c r="V336" s="26">
        <f t="shared" si="357"/>
        <v>0.17482052130157669</v>
      </c>
      <c r="W336" s="120">
        <f t="shared" si="350"/>
        <v>0.97889900823362708</v>
      </c>
      <c r="Y336" s="14">
        <v>2146</v>
      </c>
      <c r="Z336" s="107">
        <v>4</v>
      </c>
      <c r="AA336" s="24">
        <f t="shared" si="358"/>
        <v>1.451192160013199</v>
      </c>
      <c r="AB336" s="34">
        <f t="shared" si="359"/>
        <v>2.2415536712840396</v>
      </c>
      <c r="AC336" s="25">
        <f t="shared" si="360"/>
        <v>1.2946979558215992</v>
      </c>
      <c r="AD336" s="26">
        <f t="shared" si="361"/>
        <v>0.3356444477322858</v>
      </c>
      <c r="AE336" s="120">
        <f t="shared" si="351"/>
        <v>0.94685571546244041</v>
      </c>
      <c r="AG336" s="14">
        <v>2146</v>
      </c>
      <c r="AH336" s="107">
        <v>4</v>
      </c>
      <c r="AI336" s="24">
        <f t="shared" si="362"/>
        <v>1.4816564956274636</v>
      </c>
      <c r="AJ336" s="34">
        <f t="shared" si="363"/>
        <v>2.3314402512152403</v>
      </c>
      <c r="AK336" s="25">
        <f t="shared" si="364"/>
        <v>1.4329850018696006</v>
      </c>
      <c r="AL336" s="26">
        <f t="shared" si="365"/>
        <v>9.1747772227443597E-2</v>
      </c>
      <c r="AM336" s="120">
        <f t="shared" si="352"/>
        <v>0.89845524934563969</v>
      </c>
      <c r="AP336" s="14">
        <v>2162</v>
      </c>
      <c r="AQ336" s="107">
        <v>4.5</v>
      </c>
      <c r="AR336" s="24">
        <f t="shared" si="308"/>
        <v>1.6507179829089984</v>
      </c>
      <c r="AS336" s="34">
        <f t="shared" si="309"/>
        <v>2.5825601704063859</v>
      </c>
      <c r="AT336" s="25">
        <f t="shared" si="310"/>
        <v>1.5500925698559787</v>
      </c>
      <c r="AU336" s="26">
        <f t="shared" si="311"/>
        <v>0.21467042147119034</v>
      </c>
      <c r="AV336" s="120">
        <f t="shared" ref="AV336:AV374" si="366">AS336-AT336</f>
        <v>1.0324676005504072</v>
      </c>
      <c r="AX336" s="14"/>
      <c r="AZ336" s="14">
        <v>2162</v>
      </c>
      <c r="BA336" s="107">
        <v>4.5</v>
      </c>
      <c r="BB336" s="107">
        <f t="shared" si="343"/>
        <v>6.0463219468490026</v>
      </c>
      <c r="BC336" s="24">
        <f t="shared" si="325"/>
        <v>5.5958898523586376</v>
      </c>
      <c r="BD336" s="34">
        <f t="shared" si="326"/>
        <v>5.7535410854302658</v>
      </c>
      <c r="BE336" s="25">
        <f t="shared" si="327"/>
        <v>5.5958898523586376</v>
      </c>
      <c r="BF336" s="26">
        <f t="shared" si="328"/>
        <v>0.10394635068757667</v>
      </c>
      <c r="BG336" s="16">
        <f t="shared" ref="BG336:BG374" si="367">BD336-BE336</f>
        <v>0.15765123307162821</v>
      </c>
      <c r="BH336" s="67">
        <v>0</v>
      </c>
      <c r="BP336" s="107">
        <f t="shared" si="344"/>
        <v>9.9028626671193578</v>
      </c>
      <c r="BQ336" s="24">
        <f t="shared" si="335"/>
        <v>8.4998915860577267</v>
      </c>
      <c r="BR336" s="34">
        <f t="shared" si="329"/>
        <v>8.9909314644292984</v>
      </c>
      <c r="BS336" s="25">
        <f t="shared" si="330"/>
        <v>8.4998915860577267</v>
      </c>
      <c r="BT336" s="26">
        <f t="shared" si="331"/>
        <v>0.11201886163892069</v>
      </c>
      <c r="BU336" s="67">
        <v>0</v>
      </c>
      <c r="CC336" s="107">
        <f t="shared" si="345"/>
        <v>17.0705659190265</v>
      </c>
      <c r="CD336" s="24">
        <f t="shared" si="312"/>
        <v>12.823455270037202</v>
      </c>
      <c r="CE336" s="34">
        <f t="shared" si="332"/>
        <v>14.309943997183456</v>
      </c>
      <c r="CF336" s="25">
        <f t="shared" si="333"/>
        <v>12.823455270037202</v>
      </c>
      <c r="CG336" s="26">
        <f t="shared" si="334"/>
        <v>0.11418166311701991</v>
      </c>
      <c r="CH336" s="67">
        <v>0</v>
      </c>
      <c r="CY336" s="67"/>
      <c r="DA336" s="14">
        <v>2162</v>
      </c>
      <c r="DB336" s="107">
        <f t="shared" si="341"/>
        <v>6.5</v>
      </c>
      <c r="DC336" s="24">
        <f t="shared" si="313"/>
        <v>1.3175241065896446</v>
      </c>
      <c r="DD336" s="34">
        <f t="shared" si="314"/>
        <v>2.3795886819196701</v>
      </c>
      <c r="DE336" s="25">
        <f t="shared" si="315"/>
        <v>1.2378287414148772</v>
      </c>
      <c r="DF336" s="26">
        <f t="shared" si="316"/>
        <v>0.18017389509964762</v>
      </c>
      <c r="DG336" s="120">
        <f t="shared" ref="DG336:DG374" si="368">DD336-DE336</f>
        <v>1.1417599405047929</v>
      </c>
      <c r="DK336" s="14">
        <v>2162</v>
      </c>
      <c r="DL336" s="107">
        <f t="shared" si="342"/>
        <v>8.0671070870630057</v>
      </c>
      <c r="DM336" s="24">
        <f t="shared" si="317"/>
        <v>5.7480010308609701</v>
      </c>
      <c r="DN336" s="34">
        <f t="shared" si="318"/>
        <v>6.5596881505316826</v>
      </c>
      <c r="DO336" s="25">
        <f t="shared" si="319"/>
        <v>5.7480010308609701</v>
      </c>
      <c r="DP336" s="26">
        <f t="shared" si="320"/>
        <v>9.1826777553682584E-2</v>
      </c>
      <c r="DQ336" s="110">
        <f t="shared" ref="DQ336:DQ374" si="369">DN336-DO336</f>
        <v>0.8116871196707125</v>
      </c>
      <c r="DR336" s="67">
        <v>0</v>
      </c>
      <c r="DT336" s="14">
        <v>2162</v>
      </c>
      <c r="DU336" s="107">
        <v>4.5</v>
      </c>
      <c r="DV336" s="24">
        <f t="shared" si="321"/>
        <v>1.7636099728623964</v>
      </c>
      <c r="DW336" s="34">
        <f t="shared" si="322"/>
        <v>2.660013966820002</v>
      </c>
      <c r="DX336" s="25">
        <f t="shared" si="323"/>
        <v>1.669252256646157</v>
      </c>
      <c r="DY336" s="26">
        <f t="shared" si="324"/>
        <v>0.41841782529223598</v>
      </c>
      <c r="DZ336" s="110">
        <f t="shared" ref="DZ336:DZ374" si="370">DW336-DX336</f>
        <v>0.99076171017384507</v>
      </c>
      <c r="EC336" s="14">
        <v>2162</v>
      </c>
      <c r="ED336" s="107">
        <v>4.5</v>
      </c>
      <c r="EE336" s="24">
        <f>EG335+((ED336-EG335)*EI$130)</f>
        <v>4.2471355715125689</v>
      </c>
      <c r="EF336" s="34">
        <f>EG336+(ED336-EG336)*EI$133</f>
        <v>4.3356381214831696</v>
      </c>
      <c r="EG336" s="25">
        <f>EE336-((EH336-EH335)*EI$132/EI$131)</f>
        <v>4.2471355715125689</v>
      </c>
      <c r="EH336" s="26">
        <f>EH335+(EE336-EH335)*EJ336*EI$129*EI$131/EI$132</f>
        <v>0.18346567920692095</v>
      </c>
      <c r="EI336" s="110">
        <f t="shared" ref="EI336:EI374" si="371">EF336-EG336</f>
        <v>8.8502549970600697E-2</v>
      </c>
      <c r="EJ336" s="67">
        <v>0</v>
      </c>
      <c r="EK336" s="14"/>
      <c r="EL336" s="23"/>
      <c r="EM336" s="24"/>
      <c r="EN336" s="34"/>
      <c r="EO336" s="25"/>
      <c r="EP336" s="26"/>
      <c r="EQ336" s="16"/>
      <c r="ES336" s="14"/>
      <c r="ET336" s="23"/>
    </row>
    <row r="337" spans="1:150" x14ac:dyDescent="0.35">
      <c r="A337" s="6">
        <v>2147</v>
      </c>
      <c r="B337" s="107">
        <v>4</v>
      </c>
      <c r="C337" s="24">
        <f t="shared" si="346"/>
        <v>1.3737673184196535</v>
      </c>
      <c r="D337" s="34">
        <f t="shared" si="347"/>
        <v>2.2382171404238478</v>
      </c>
      <c r="E337" s="25">
        <f t="shared" si="348"/>
        <v>1.2895648314213042</v>
      </c>
      <c r="F337" s="26">
        <f t="shared" si="353"/>
        <v>0.17209497291318995</v>
      </c>
      <c r="G337" s="120">
        <f t="shared" si="349"/>
        <v>0.9486523090025436</v>
      </c>
      <c r="I337" s="6">
        <v>2147</v>
      </c>
      <c r="J337" s="107">
        <v>4</v>
      </c>
      <c r="K337" s="24">
        <f t="shared" si="336"/>
        <v>1.5254159352102785</v>
      </c>
      <c r="L337" s="34">
        <f t="shared" si="337"/>
        <v>2.3609574648024312</v>
      </c>
      <c r="M337" s="25">
        <f t="shared" si="338"/>
        <v>1.4783960996960483</v>
      </c>
      <c r="N337" s="26">
        <f t="shared" si="339"/>
        <v>0.18337499971379281</v>
      </c>
      <c r="O337" s="120">
        <f t="shared" si="340"/>
        <v>0.88256136510638283</v>
      </c>
      <c r="Q337" s="6">
        <v>2147</v>
      </c>
      <c r="R337" s="107">
        <v>4</v>
      </c>
      <c r="S337" s="24">
        <f t="shared" si="354"/>
        <v>1.3715722572634341</v>
      </c>
      <c r="T337" s="34">
        <f t="shared" si="355"/>
        <v>2.1826175592487029</v>
      </c>
      <c r="U337" s="25">
        <f t="shared" si="356"/>
        <v>1.2040270142287739</v>
      </c>
      <c r="V337" s="26">
        <f t="shared" si="357"/>
        <v>0.1760258827622577</v>
      </c>
      <c r="W337" s="120">
        <f t="shared" si="350"/>
        <v>0.97859054501992904</v>
      </c>
      <c r="Y337" s="6">
        <v>2147</v>
      </c>
      <c r="Z337" s="107">
        <v>4</v>
      </c>
      <c r="AA337" s="24">
        <f t="shared" si="358"/>
        <v>1.4527687542629431</v>
      </c>
      <c r="AB337" s="34">
        <f t="shared" si="359"/>
        <v>2.2426413783766224</v>
      </c>
      <c r="AC337" s="25">
        <f t="shared" si="360"/>
        <v>1.2963713513486497</v>
      </c>
      <c r="AD337" s="26">
        <f t="shared" si="361"/>
        <v>0.33791107676002918</v>
      </c>
      <c r="AE337" s="120">
        <f t="shared" si="351"/>
        <v>0.94627002702797269</v>
      </c>
      <c r="AG337" s="6">
        <v>2147</v>
      </c>
      <c r="AH337" s="107">
        <v>4</v>
      </c>
      <c r="AI337" s="24">
        <f t="shared" si="362"/>
        <v>1.4821792772937716</v>
      </c>
      <c r="AJ337" s="34">
        <f t="shared" si="363"/>
        <v>2.3317842135006925</v>
      </c>
      <c r="AK337" s="25">
        <f t="shared" si="364"/>
        <v>1.4335141746164499</v>
      </c>
      <c r="AL337" s="26">
        <f t="shared" si="365"/>
        <v>9.2453063570593186E-2</v>
      </c>
      <c r="AM337" s="120">
        <f t="shared" si="352"/>
        <v>0.89827003888424262</v>
      </c>
      <c r="AP337" s="6">
        <v>2163</v>
      </c>
      <c r="AQ337" s="107">
        <v>4.5</v>
      </c>
      <c r="AR337" s="24">
        <f t="shared" ref="AR337:AR374" si="372">AT336+((AQ337-AT336)*AV$130)</f>
        <v>1.6516873817501387</v>
      </c>
      <c r="AS337" s="34">
        <f t="shared" ref="AS337:AS374" si="373">AT337+(AQ337-AT337)*AV$133</f>
        <v>2.583212526444898</v>
      </c>
      <c r="AT337" s="25">
        <f t="shared" ref="AT337:AT374" si="374">AR337-((AU337-AU336)*AV$132/AV$131)</f>
        <v>1.5510961945306128</v>
      </c>
      <c r="AU337" s="26">
        <f t="shared" ref="AU337:AU374" si="375">AU336+(AR337-AU336)*AV$129*AV$131/AV$132</f>
        <v>0.21612826476422695</v>
      </c>
      <c r="AV337" s="120">
        <f t="shared" si="366"/>
        <v>1.0321163319142852</v>
      </c>
      <c r="AX337" s="6"/>
      <c r="AZ337" s="6">
        <v>2163</v>
      </c>
      <c r="BA337" s="107">
        <v>4.5</v>
      </c>
      <c r="BB337" s="107">
        <f t="shared" si="343"/>
        <v>6.048865391810228</v>
      </c>
      <c r="BC337" s="24">
        <f t="shared" si="325"/>
        <v>5.6114903299373502</v>
      </c>
      <c r="BD337" s="34">
        <f t="shared" si="326"/>
        <v>5.7645716015928574</v>
      </c>
      <c r="BE337" s="25">
        <f t="shared" si="327"/>
        <v>5.6114903299373502</v>
      </c>
      <c r="BF337" s="26">
        <f t="shared" si="328"/>
        <v>0.10394635068757667</v>
      </c>
      <c r="BG337" s="16">
        <f t="shared" si="367"/>
        <v>0.15308127165550722</v>
      </c>
      <c r="BH337" s="67">
        <v>0</v>
      </c>
      <c r="BP337" s="107">
        <f t="shared" si="344"/>
        <v>9.9307542670233886</v>
      </c>
      <c r="BQ337" s="24">
        <f t="shared" si="335"/>
        <v>8.5491704967901843</v>
      </c>
      <c r="BR337" s="34">
        <f t="shared" si="329"/>
        <v>9.0327248163718057</v>
      </c>
      <c r="BS337" s="25">
        <f t="shared" si="330"/>
        <v>8.5491704967901843</v>
      </c>
      <c r="BT337" s="26">
        <f t="shared" si="331"/>
        <v>0.11201886163892069</v>
      </c>
      <c r="BU337" s="67">
        <v>0</v>
      </c>
      <c r="CC337" s="107">
        <f t="shared" si="345"/>
        <v>17.229628033539065</v>
      </c>
      <c r="CD337" s="24">
        <f t="shared" ref="CD337:CD372" si="376">$CF336+(($CC337-$CF336)*$CH$130)</f>
        <v>12.975203860012206</v>
      </c>
      <c r="CE337" s="34">
        <f t="shared" si="332"/>
        <v>14.464252320746606</v>
      </c>
      <c r="CF337" s="25">
        <f t="shared" si="333"/>
        <v>12.975203860012206</v>
      </c>
      <c r="CG337" s="26">
        <f t="shared" si="334"/>
        <v>0.11418166311701991</v>
      </c>
      <c r="CH337" s="67">
        <v>0</v>
      </c>
      <c r="CY337" s="67"/>
      <c r="DA337" s="6">
        <v>2163</v>
      </c>
      <c r="DB337" s="107">
        <f t="shared" si="341"/>
        <v>6.5</v>
      </c>
      <c r="DC337" s="24">
        <f t="shared" ref="DC337:DC374" si="377">DE336+((DB337-DE336)*DG$130)</f>
        <v>1.3184715159526943</v>
      </c>
      <c r="DD337" s="34">
        <f t="shared" ref="DD337:DD374" si="378">DE337+((DB337-DB$144)-DE337)*DG$133</f>
        <v>2.3802139436204381</v>
      </c>
      <c r="DE337" s="25">
        <f t="shared" ref="DE337:DE374" si="379">DC337-((DF337-DF336)*DG$132/DG$131)</f>
        <v>1.2387906824929815</v>
      </c>
      <c r="DF337" s="26">
        <f t="shared" ref="DF337:DF374" si="380">DF336+(DC337-DF336)*DG$129*DG$131/DG$132</f>
        <v>0.18132868978746955</v>
      </c>
      <c r="DG337" s="120">
        <f t="shared" si="368"/>
        <v>1.1414232611274566</v>
      </c>
      <c r="DK337" s="6">
        <v>2163</v>
      </c>
      <c r="DL337" s="107">
        <f t="shared" si="342"/>
        <v>8.0727397763397075</v>
      </c>
      <c r="DM337" s="24">
        <f t="shared" ref="DM337:DM374" si="381">DO336+((DL337-DO336)*DQ$130)</f>
        <v>5.783627652135432</v>
      </c>
      <c r="DN337" s="34">
        <f t="shared" ref="DN337:DN374" si="382">DO337+((DL337-DL$144*DR337)-DO337)*DQ$133</f>
        <v>6.5848168956069282</v>
      </c>
      <c r="DO337" s="25">
        <f t="shared" ref="DO337:DO374" si="383">DM337-((DP337-DP336)*DQ$132/DQ$131)</f>
        <v>5.783627652135432</v>
      </c>
      <c r="DP337" s="26">
        <f t="shared" ref="DP337:DP374" si="384">DP336+(DM337-DP336)*DR337*DQ$129*DQ$131/DQ$132</f>
        <v>9.1826777553682584E-2</v>
      </c>
      <c r="DQ337" s="110">
        <f t="shared" si="369"/>
        <v>0.80118924347149623</v>
      </c>
      <c r="DR337" s="67">
        <v>0</v>
      </c>
      <c r="DT337" s="6">
        <v>2163</v>
      </c>
      <c r="DU337" s="107">
        <v>4.5</v>
      </c>
      <c r="DV337" s="24">
        <f t="shared" ref="DV337:DV374" si="385">DX336+((DU337-DX336)*DZ$130)</f>
        <v>1.7654693724427541</v>
      </c>
      <c r="DW337" s="34">
        <f t="shared" ref="DW337:DW374" si="386">DX337+(DU337-DX337)*DZ$133</f>
        <v>2.6612642466924421</v>
      </c>
      <c r="DX337" s="25">
        <f t="shared" ref="DX337:DX374" si="387">DV337-((DY337-DY336)*DZ$132/DZ$131)</f>
        <v>1.6711757641422187</v>
      </c>
      <c r="DY337" s="26">
        <f t="shared" ref="DY337:DY374" si="388">DY336+(DV337-DY336)*DZ$129*DZ$131/DZ$132</f>
        <v>0.42119116671283996</v>
      </c>
      <c r="DZ337" s="110">
        <f t="shared" si="370"/>
        <v>0.99008848255022341</v>
      </c>
      <c r="EC337" s="6">
        <v>2163</v>
      </c>
      <c r="ED337" s="107">
        <v>4.5</v>
      </c>
      <c r="EE337" s="24">
        <f>EG336+((ED337-EG336)*EI$130)</f>
        <v>4.2557304334368569</v>
      </c>
      <c r="EF337" s="34">
        <f>EG337+(ED337-EG337)*EI$133</f>
        <v>4.3412247817339571</v>
      </c>
      <c r="EG337" s="25">
        <f>EE337-((EH337-EH336)*EI$132/EI$131)</f>
        <v>4.2557304334368569</v>
      </c>
      <c r="EH337" s="26">
        <f>EH336+(EE337-EH336)*EJ337*EI$129*EI$131/EI$132</f>
        <v>0.18346567920692095</v>
      </c>
      <c r="EI337" s="110">
        <f t="shared" si="371"/>
        <v>8.5494348297100231E-2</v>
      </c>
      <c r="EJ337" s="67">
        <v>0</v>
      </c>
      <c r="EK337" s="6"/>
      <c r="EL337" s="23"/>
      <c r="EM337" s="24"/>
      <c r="EN337" s="34"/>
      <c r="EO337" s="25"/>
      <c r="EP337" s="26"/>
      <c r="EQ337" s="16"/>
      <c r="ES337" s="6"/>
      <c r="ET337" s="23"/>
    </row>
    <row r="338" spans="1:150" x14ac:dyDescent="0.35">
      <c r="A338" s="6">
        <v>2148</v>
      </c>
      <c r="B338" s="107">
        <v>4</v>
      </c>
      <c r="C338" s="24">
        <f t="shared" si="346"/>
        <v>1.3746047348354609</v>
      </c>
      <c r="D338" s="34">
        <f t="shared" si="347"/>
        <v>2.2387788834755864</v>
      </c>
      <c r="E338" s="25">
        <f t="shared" si="348"/>
        <v>1.2904290515009025</v>
      </c>
      <c r="F338" s="26">
        <f t="shared" si="353"/>
        <v>0.17331491035282123</v>
      </c>
      <c r="G338" s="120">
        <f t="shared" si="349"/>
        <v>0.94834983197468392</v>
      </c>
      <c r="I338" s="14">
        <v>2148</v>
      </c>
      <c r="J338" s="107">
        <v>4</v>
      </c>
      <c r="K338" s="24">
        <f t="shared" si="336"/>
        <v>1.5263746571071317</v>
      </c>
      <c r="L338" s="34">
        <f t="shared" si="337"/>
        <v>2.361590284913937</v>
      </c>
      <c r="M338" s="25">
        <f t="shared" si="338"/>
        <v>1.4793696690983646</v>
      </c>
      <c r="N338" s="26">
        <f t="shared" si="339"/>
        <v>0.1847574993611095</v>
      </c>
      <c r="O338" s="120">
        <f t="shared" si="340"/>
        <v>0.88222061581557232</v>
      </c>
      <c r="Q338" s="14">
        <v>2148</v>
      </c>
      <c r="R338" s="107">
        <v>4</v>
      </c>
      <c r="S338" s="24">
        <f t="shared" si="354"/>
        <v>1.3724005074319172</v>
      </c>
      <c r="T338" s="34">
        <f t="shared" si="355"/>
        <v>2.1831902389858069</v>
      </c>
      <c r="U338" s="25">
        <f t="shared" si="356"/>
        <v>1.2049080599781645</v>
      </c>
      <c r="V338" s="26">
        <f t="shared" si="357"/>
        <v>0.17723086439861563</v>
      </c>
      <c r="W338" s="120">
        <f t="shared" si="350"/>
        <v>0.97828217900764236</v>
      </c>
      <c r="Y338" s="14">
        <v>2148</v>
      </c>
      <c r="Z338" s="107">
        <v>4</v>
      </c>
      <c r="AA338" s="24">
        <f t="shared" si="358"/>
        <v>1.4543443732893482</v>
      </c>
      <c r="AB338" s="34">
        <f t="shared" si="359"/>
        <v>2.2437284126539092</v>
      </c>
      <c r="AC338" s="25">
        <f t="shared" si="360"/>
        <v>1.298043711775245</v>
      </c>
      <c r="AD338" s="26">
        <f t="shared" si="361"/>
        <v>0.34017630373849445</v>
      </c>
      <c r="AE338" s="120">
        <f t="shared" si="351"/>
        <v>0.94568470087866419</v>
      </c>
      <c r="AG338" s="14">
        <v>2148</v>
      </c>
      <c r="AH338" s="107">
        <v>4</v>
      </c>
      <c r="AI338" s="24">
        <f t="shared" si="362"/>
        <v>1.4826983089741004</v>
      </c>
      <c r="AJ338" s="34">
        <f t="shared" si="363"/>
        <v>2.3321258215002354</v>
      </c>
      <c r="AK338" s="25">
        <f t="shared" si="364"/>
        <v>1.4340397253849773</v>
      </c>
      <c r="AL338" s="26">
        <f t="shared" si="365"/>
        <v>9.3158260434203666E-2</v>
      </c>
      <c r="AM338" s="120">
        <f t="shared" si="352"/>
        <v>0.89808609611525814</v>
      </c>
      <c r="AP338" s="14">
        <v>2164</v>
      </c>
      <c r="AQ338" s="107">
        <v>4.5</v>
      </c>
      <c r="AR338" s="24">
        <f t="shared" si="372"/>
        <v>1.6526564415909784</v>
      </c>
      <c r="AS338" s="34">
        <f t="shared" si="373"/>
        <v>2.5838646549885183</v>
      </c>
      <c r="AT338" s="25">
        <f t="shared" si="374"/>
        <v>1.5520994692131049</v>
      </c>
      <c r="AU338" s="26">
        <f t="shared" si="375"/>
        <v>0.21758561218999323</v>
      </c>
      <c r="AV338" s="120">
        <f t="shared" si="366"/>
        <v>1.0317651857754133</v>
      </c>
      <c r="AX338" s="14"/>
      <c r="AZ338" s="14">
        <v>2164</v>
      </c>
      <c r="BA338" s="107">
        <v>4.5</v>
      </c>
      <c r="BB338" s="107">
        <f t="shared" si="343"/>
        <v>6.0513311174475355</v>
      </c>
      <c r="BC338" s="24">
        <f t="shared" ref="BC338:BC374" si="389">BE337+((BB338-BE337)*BG$130)</f>
        <v>5.626638446659201</v>
      </c>
      <c r="BD338" s="34">
        <f t="shared" ref="BD338:BD374" si="390">BE338+(BB338-BE338)*BG$133</f>
        <v>5.7752808814351182</v>
      </c>
      <c r="BE338" s="25">
        <f t="shared" ref="BE338:BE374" si="391">BC338-((BF338-BF337)*BG$132/BG$131)</f>
        <v>5.626638446659201</v>
      </c>
      <c r="BF338" s="26">
        <f t="shared" ref="BF338:BF374" si="392">BF337+(BC338-BF337)*BH338*BG$129*BG$131/BG$132</f>
        <v>0.10394635068757667</v>
      </c>
      <c r="BG338" s="16">
        <f t="shared" si="367"/>
        <v>0.14864243477591721</v>
      </c>
      <c r="BH338" s="67">
        <v>0</v>
      </c>
      <c r="BP338" s="107">
        <f t="shared" si="344"/>
        <v>9.9581857252170423</v>
      </c>
      <c r="BQ338" s="24">
        <f t="shared" si="335"/>
        <v>8.5976969812572044</v>
      </c>
      <c r="BR338" s="34">
        <f t="shared" ref="BR338:BR374" si="393">$BS338+($BP338-$BS338)*$BT$133</f>
        <v>9.0738680416431468</v>
      </c>
      <c r="BS338" s="25">
        <f t="shared" ref="BS338:BS374" si="394">$BQ338-(($BT338-$BT337)*$BT$132/$BT$131)</f>
        <v>8.5976969812572044</v>
      </c>
      <c r="BT338" s="26">
        <f t="shared" ref="BT338:BT374" si="395">$BT337+($BQ338-$BT337)*$BU338*$BT$129*$BT$131/$BT$132</f>
        <v>0.11201886163892069</v>
      </c>
      <c r="BU338" s="67">
        <v>0</v>
      </c>
      <c r="CC338" s="107">
        <f t="shared" si="345"/>
        <v>17.38896405301282</v>
      </c>
      <c r="CD338" s="24">
        <f t="shared" si="376"/>
        <v>13.127213761059148</v>
      </c>
      <c r="CE338" s="34">
        <f t="shared" ref="CE338:CE374" si="396">$CF338+($CC338-$CF338)*$CH$133</f>
        <v>14.618826363242933</v>
      </c>
      <c r="CF338" s="25">
        <f t="shared" ref="CF338:CF374" si="397">$CD338-(($CG338-$CG337)*$CH$132/$CH$131)</f>
        <v>13.127213761059148</v>
      </c>
      <c r="CG338" s="26">
        <f t="shared" ref="CG338:CG374" si="398">$CG337+($CD338-$CG337)*$CH338*$CH$129*$CH$131/$CH$132</f>
        <v>0.11418166311701991</v>
      </c>
      <c r="CH338" s="67">
        <v>0</v>
      </c>
      <c r="CY338" s="67"/>
      <c r="DA338" s="14">
        <v>2164</v>
      </c>
      <c r="DB338" s="107">
        <f t="shared" si="341"/>
        <v>6.5</v>
      </c>
      <c r="DC338" s="24">
        <f t="shared" si="377"/>
        <v>1.3194187152837766</v>
      </c>
      <c r="DD338" s="34">
        <f t="shared" si="378"/>
        <v>2.3808390687743728</v>
      </c>
      <c r="DE338" s="25">
        <f t="shared" si="379"/>
        <v>1.2397524134990348</v>
      </c>
      <c r="DF338" s="26">
        <f t="shared" si="380"/>
        <v>0.18248327387130639</v>
      </c>
      <c r="DG338" s="120">
        <f t="shared" si="368"/>
        <v>1.141086655275338</v>
      </c>
      <c r="DK338" s="14">
        <v>2164</v>
      </c>
      <c r="DL338" s="107">
        <f t="shared" si="342"/>
        <v>8.0782799018252618</v>
      </c>
      <c r="DM338" s="24">
        <f t="shared" si="381"/>
        <v>5.8187931978619289</v>
      </c>
      <c r="DN338" s="34">
        <f t="shared" si="382"/>
        <v>6.6096135442490951</v>
      </c>
      <c r="DO338" s="25">
        <f t="shared" si="383"/>
        <v>5.8187931978619289</v>
      </c>
      <c r="DP338" s="26">
        <f t="shared" si="384"/>
        <v>9.1826777553682584E-2</v>
      </c>
      <c r="DQ338" s="110">
        <f t="shared" si="369"/>
        <v>0.79082034638716614</v>
      </c>
      <c r="DR338" s="67">
        <v>0</v>
      </c>
      <c r="DT338" s="14">
        <v>2164</v>
      </c>
      <c r="DU338" s="107">
        <v>4.5</v>
      </c>
      <c r="DV338" s="24">
        <f t="shared" si="385"/>
        <v>1.7673274999190247</v>
      </c>
      <c r="DW338" s="34">
        <f t="shared" si="386"/>
        <v>2.6625136717864839</v>
      </c>
      <c r="DX338" s="25">
        <f t="shared" si="387"/>
        <v>1.6730979565945912</v>
      </c>
      <c r="DY338" s="26">
        <f t="shared" si="388"/>
        <v>0.42396262386944095</v>
      </c>
      <c r="DZ338" s="110">
        <f t="shared" si="370"/>
        <v>0.98941571519189275</v>
      </c>
      <c r="EC338" s="14">
        <v>2164</v>
      </c>
      <c r="ED338" s="107">
        <v>4.5</v>
      </c>
      <c r="EE338" s="24">
        <f>EG337+((ED338-EG337)*EI$130)</f>
        <v>4.2640331560043379</v>
      </c>
      <c r="EF338" s="34">
        <f>EG338+(ED338-EG338)*EI$133</f>
        <v>4.3466215514028193</v>
      </c>
      <c r="EG338" s="25">
        <f>EE338-((EH338-EH337)*EI$132/EI$131)</f>
        <v>4.2640331560043379</v>
      </c>
      <c r="EH338" s="26">
        <f>EH337+(EE338-EH337)*EJ338*EI$129*EI$131/EI$132</f>
        <v>0.18346567920692095</v>
      </c>
      <c r="EI338" s="110">
        <f t="shared" si="371"/>
        <v>8.2588395398481396E-2</v>
      </c>
      <c r="EJ338" s="67">
        <v>0</v>
      </c>
      <c r="EK338" s="14"/>
      <c r="EL338" s="23"/>
      <c r="EM338" s="24"/>
      <c r="EN338" s="34"/>
      <c r="EO338" s="25"/>
      <c r="EP338" s="26"/>
      <c r="EQ338" s="16"/>
      <c r="ES338" s="14"/>
      <c r="ET338" s="23"/>
    </row>
    <row r="339" spans="1:150" x14ac:dyDescent="0.35">
      <c r="A339" s="14">
        <v>2149</v>
      </c>
      <c r="B339" s="107">
        <v>4</v>
      </c>
      <c r="C339" s="24">
        <f t="shared" si="346"/>
        <v>1.3754418400100616</v>
      </c>
      <c r="D339" s="34">
        <f t="shared" si="347"/>
        <v>2.2393404207071352</v>
      </c>
      <c r="E339" s="25">
        <f t="shared" si="348"/>
        <v>1.2912929549340546</v>
      </c>
      <c r="F339" s="26">
        <f t="shared" si="353"/>
        <v>0.1745344594118938</v>
      </c>
      <c r="G339" s="120">
        <f t="shared" si="349"/>
        <v>0.94804746577308063</v>
      </c>
      <c r="I339" s="6">
        <v>2149</v>
      </c>
      <c r="J339" s="107">
        <v>4</v>
      </c>
      <c r="K339" s="24">
        <f t="shared" si="336"/>
        <v>1.5273297024044301</v>
      </c>
      <c r="L339" s="34">
        <f t="shared" si="337"/>
        <v>2.362220788943644</v>
      </c>
      <c r="M339" s="25">
        <f t="shared" si="338"/>
        <v>1.4803396752979139</v>
      </c>
      <c r="N339" s="26">
        <f t="shared" si="339"/>
        <v>0.18613955898188939</v>
      </c>
      <c r="O339" s="120">
        <f t="shared" si="340"/>
        <v>0.88188111364573007</v>
      </c>
      <c r="Q339" s="6">
        <v>2149</v>
      </c>
      <c r="R339" s="107">
        <v>4</v>
      </c>
      <c r="S339" s="24">
        <f t="shared" si="354"/>
        <v>1.3732284966062795</v>
      </c>
      <c r="T339" s="34">
        <f t="shared" si="355"/>
        <v>2.1837627382631841</v>
      </c>
      <c r="U339" s="25">
        <f t="shared" si="356"/>
        <v>1.2057888280972064</v>
      </c>
      <c r="V339" s="26">
        <f t="shared" si="357"/>
        <v>0.17843546633033558</v>
      </c>
      <c r="W339" s="120">
        <f t="shared" si="350"/>
        <v>0.97797391016597768</v>
      </c>
      <c r="Y339" s="6">
        <v>2149</v>
      </c>
      <c r="Z339" s="107">
        <v>4</v>
      </c>
      <c r="AA339" s="24">
        <f t="shared" si="358"/>
        <v>1.4559190176962176</v>
      </c>
      <c r="AB339" s="34">
        <f t="shared" si="359"/>
        <v>2.2448147745323883</v>
      </c>
      <c r="AC339" s="25">
        <f t="shared" si="360"/>
        <v>1.2997150377421356</v>
      </c>
      <c r="AD339" s="26">
        <f t="shared" si="361"/>
        <v>0.34244012953493042</v>
      </c>
      <c r="AE339" s="120">
        <f t="shared" si="351"/>
        <v>0.94509973679025272</v>
      </c>
      <c r="AG339" s="6">
        <v>2149</v>
      </c>
      <c r="AH339" s="107">
        <v>4</v>
      </c>
      <c r="AI339" s="24">
        <f t="shared" si="362"/>
        <v>1.4832137880876997</v>
      </c>
      <c r="AJ339" s="34">
        <f t="shared" si="363"/>
        <v>2.332465199002888</v>
      </c>
      <c r="AK339" s="25">
        <f t="shared" si="364"/>
        <v>1.4345618446198276</v>
      </c>
      <c r="AL339" s="26">
        <f t="shared" si="365"/>
        <v>9.3863361064172826E-2</v>
      </c>
      <c r="AM339" s="120">
        <f t="shared" si="352"/>
        <v>0.89790335438306035</v>
      </c>
      <c r="AP339" s="6">
        <v>2165</v>
      </c>
      <c r="AQ339" s="107">
        <v>4.5</v>
      </c>
      <c r="AR339" s="24">
        <f t="shared" si="372"/>
        <v>1.6536251634934056</v>
      </c>
      <c r="AS339" s="34">
        <f t="shared" si="373"/>
        <v>2.5845165566864088</v>
      </c>
      <c r="AT339" s="25">
        <f t="shared" si="374"/>
        <v>1.5531023949021674</v>
      </c>
      <c r="AU339" s="26">
        <f t="shared" si="375"/>
        <v>0.21904246390870682</v>
      </c>
      <c r="AV339" s="120">
        <f t="shared" si="366"/>
        <v>1.0314141617842414</v>
      </c>
      <c r="AX339" s="6"/>
      <c r="AZ339" s="6">
        <v>2165</v>
      </c>
      <c r="BA339" s="107">
        <v>4.5</v>
      </c>
      <c r="BB339" s="107">
        <f t="shared" si="343"/>
        <v>6.0537216009165631</v>
      </c>
      <c r="BC339" s="24">
        <f t="shared" si="389"/>
        <v>5.6413471904918246</v>
      </c>
      <c r="BD339" s="34">
        <f t="shared" si="390"/>
        <v>5.7856782341404829</v>
      </c>
      <c r="BE339" s="25">
        <f t="shared" si="391"/>
        <v>5.6413471904918246</v>
      </c>
      <c r="BF339" s="26">
        <f t="shared" si="392"/>
        <v>0.10394635068757667</v>
      </c>
      <c r="BG339" s="16">
        <f t="shared" si="367"/>
        <v>0.14433104364865823</v>
      </c>
      <c r="BH339" s="67">
        <v>0</v>
      </c>
      <c r="BP339" s="107">
        <f t="shared" si="344"/>
        <v>9.9851647001961084</v>
      </c>
      <c r="BQ339" s="24">
        <f t="shared" ref="BQ339:BQ374" si="399">$BS338+(($BP339-$BS338)*$BT$130)</f>
        <v>8.6454813694974604</v>
      </c>
      <c r="BR339" s="34">
        <f t="shared" si="393"/>
        <v>9.1143705352419868</v>
      </c>
      <c r="BS339" s="25">
        <f t="shared" si="394"/>
        <v>8.6454813694974604</v>
      </c>
      <c r="BT339" s="26">
        <f t="shared" si="395"/>
        <v>0.11201886163892069</v>
      </c>
      <c r="BU339" s="67">
        <v>0</v>
      </c>
      <c r="CC339" s="107">
        <f t="shared" si="345"/>
        <v>17.54857444911211</v>
      </c>
      <c r="CD339" s="24">
        <f t="shared" si="376"/>
        <v>13.279485423155691</v>
      </c>
      <c r="CE339" s="34">
        <f t="shared" si="396"/>
        <v>14.773666582240438</v>
      </c>
      <c r="CF339" s="25">
        <f t="shared" si="397"/>
        <v>13.279485423155691</v>
      </c>
      <c r="CG339" s="26">
        <f t="shared" si="398"/>
        <v>0.11418166311701991</v>
      </c>
      <c r="CH339" s="67">
        <v>0</v>
      </c>
      <c r="CY339" s="67"/>
      <c r="DA339" s="6">
        <v>2165</v>
      </c>
      <c r="DB339" s="107">
        <f t="shared" si="341"/>
        <v>6.5</v>
      </c>
      <c r="DC339" s="24">
        <f t="shared" si="377"/>
        <v>1.320365707762162</v>
      </c>
      <c r="DD339" s="34">
        <f t="shared" si="378"/>
        <v>2.3814640593033718</v>
      </c>
      <c r="DE339" s="25">
        <f t="shared" si="379"/>
        <v>1.2407139373898028</v>
      </c>
      <c r="DF339" s="26">
        <f t="shared" si="380"/>
        <v>0.18363764735496377</v>
      </c>
      <c r="DG339" s="120">
        <f t="shared" si="368"/>
        <v>1.1407501219135689</v>
      </c>
      <c r="DK339" s="6">
        <v>2165</v>
      </c>
      <c r="DL339" s="107">
        <f t="shared" si="342"/>
        <v>8.0837293221733137</v>
      </c>
      <c r="DM339" s="24">
        <f t="shared" si="381"/>
        <v>5.8535033439670006</v>
      </c>
      <c r="DN339" s="34">
        <f t="shared" si="382"/>
        <v>6.6340824363392104</v>
      </c>
      <c r="DO339" s="25">
        <f t="shared" si="383"/>
        <v>5.8535033439670006</v>
      </c>
      <c r="DP339" s="26">
        <f t="shared" si="384"/>
        <v>9.1826777553682584E-2</v>
      </c>
      <c r="DQ339" s="110">
        <f t="shared" si="369"/>
        <v>0.78057909237220979</v>
      </c>
      <c r="DR339" s="67">
        <v>0</v>
      </c>
      <c r="DT339" s="6">
        <v>2165</v>
      </c>
      <c r="DU339" s="107">
        <v>4.5</v>
      </c>
      <c r="DV339" s="24">
        <f t="shared" si="385"/>
        <v>1.769184357049941</v>
      </c>
      <c r="DW339" s="34">
        <f t="shared" si="386"/>
        <v>2.6637622432227483</v>
      </c>
      <c r="DX339" s="25">
        <f t="shared" si="387"/>
        <v>1.6750188357273055</v>
      </c>
      <c r="DY339" s="26">
        <f t="shared" si="388"/>
        <v>0.42673219802598905</v>
      </c>
      <c r="DZ339" s="110">
        <f t="shared" si="370"/>
        <v>0.98874340749544287</v>
      </c>
      <c r="EC339" s="6">
        <v>2165</v>
      </c>
      <c r="ED339" s="107">
        <v>4.5</v>
      </c>
      <c r="EE339" s="24">
        <f>EG338+((ED339-EG338)*EI$130)</f>
        <v>4.2720536690317505</v>
      </c>
      <c r="EF339" s="34">
        <f>EG339+(ED339-EG339)*EI$133</f>
        <v>4.3518348848706374</v>
      </c>
      <c r="EG339" s="25">
        <f>EE339-((EH339-EH338)*EI$132/EI$131)</f>
        <v>4.2720536690317505</v>
      </c>
      <c r="EH339" s="26">
        <f>EH338+(EE339-EH338)*EJ339*EI$129*EI$131/EI$132</f>
        <v>0.18346567920692095</v>
      </c>
      <c r="EI339" s="110">
        <f t="shared" si="371"/>
        <v>7.9781215838886865E-2</v>
      </c>
      <c r="EJ339" s="67">
        <v>0</v>
      </c>
      <c r="EK339" s="6"/>
      <c r="EL339" s="23"/>
      <c r="EM339" s="24"/>
      <c r="EN339" s="34"/>
      <c r="EO339" s="25"/>
      <c r="EP339" s="26"/>
      <c r="EQ339" s="16"/>
      <c r="ES339" s="6"/>
      <c r="ET339" s="23"/>
    </row>
    <row r="340" spans="1:150" x14ac:dyDescent="0.35">
      <c r="A340" s="6">
        <v>2150</v>
      </c>
      <c r="B340" s="107">
        <v>4</v>
      </c>
      <c r="C340" s="24">
        <f t="shared" si="346"/>
        <v>1.3762786384729986</v>
      </c>
      <c r="D340" s="34">
        <f t="shared" si="347"/>
        <v>2.2399017548601692</v>
      </c>
      <c r="E340" s="25">
        <f t="shared" si="348"/>
        <v>1.2921565459387219</v>
      </c>
      <c r="F340" s="26">
        <f t="shared" si="353"/>
        <v>0.17575362017326013</v>
      </c>
      <c r="G340" s="120">
        <f t="shared" si="349"/>
        <v>0.94774520892144731</v>
      </c>
      <c r="I340" s="14">
        <v>2150</v>
      </c>
      <c r="J340" s="107">
        <v>4</v>
      </c>
      <c r="K340" s="24">
        <f t="shared" si="336"/>
        <v>1.5282812522960205</v>
      </c>
      <c r="L340" s="34">
        <f t="shared" si="337"/>
        <v>2.362849090469517</v>
      </c>
      <c r="M340" s="25">
        <f t="shared" si="338"/>
        <v>1.481306293030026</v>
      </c>
      <c r="N340" s="26">
        <f t="shared" si="339"/>
        <v>0.18752117543088923</v>
      </c>
      <c r="O340" s="120">
        <f t="shared" si="340"/>
        <v>0.88154279743949093</v>
      </c>
      <c r="Q340" s="14">
        <v>2150</v>
      </c>
      <c r="R340" s="107">
        <v>4</v>
      </c>
      <c r="S340" s="24">
        <f t="shared" si="354"/>
        <v>1.3740562248691928</v>
      </c>
      <c r="T340" s="34">
        <f t="shared" si="355"/>
        <v>2.1843350571379387</v>
      </c>
      <c r="U340" s="25">
        <f t="shared" si="356"/>
        <v>1.206669318673752</v>
      </c>
      <c r="V340" s="26">
        <f t="shared" si="357"/>
        <v>0.17963968867706537</v>
      </c>
      <c r="W340" s="120">
        <f t="shared" si="350"/>
        <v>0.9776657384641867</v>
      </c>
      <c r="Y340" s="14">
        <v>2150</v>
      </c>
      <c r="Z340" s="107">
        <v>4</v>
      </c>
      <c r="AA340" s="24">
        <f t="shared" si="358"/>
        <v>1.4574926880868626</v>
      </c>
      <c r="AB340" s="34">
        <f t="shared" si="359"/>
        <v>2.2459004644282343</v>
      </c>
      <c r="AC340" s="25">
        <f t="shared" si="360"/>
        <v>1.301385329889591</v>
      </c>
      <c r="AD340" s="26">
        <f t="shared" si="361"/>
        <v>0.34470255501605029</v>
      </c>
      <c r="AE340" s="120">
        <f t="shared" si="351"/>
        <v>0.94451513453864333</v>
      </c>
      <c r="AG340" s="14">
        <v>2150</v>
      </c>
      <c r="AH340" s="107">
        <v>4</v>
      </c>
      <c r="AI340" s="24">
        <f t="shared" si="362"/>
        <v>1.4837259014295332</v>
      </c>
      <c r="AJ340" s="34">
        <f t="shared" si="363"/>
        <v>2.3328024631358848</v>
      </c>
      <c r="AK340" s="25">
        <f t="shared" si="364"/>
        <v>1.4350807125167457</v>
      </c>
      <c r="AL340" s="26">
        <f t="shared" si="365"/>
        <v>9.4568363802039312E-2</v>
      </c>
      <c r="AM340" s="120">
        <f t="shared" si="352"/>
        <v>0.89772175061913906</v>
      </c>
      <c r="AP340" s="14">
        <v>2166</v>
      </c>
      <c r="AQ340" s="107">
        <v>4.5</v>
      </c>
      <c r="AR340" s="24">
        <f t="shared" si="372"/>
        <v>1.6545935484217367</v>
      </c>
      <c r="AS340" s="34">
        <f t="shared" si="373"/>
        <v>2.5851682321287859</v>
      </c>
      <c r="AT340" s="25">
        <f t="shared" si="374"/>
        <v>1.5541049725058245</v>
      </c>
      <c r="AU340" s="26">
        <f t="shared" si="375"/>
        <v>0.2204988200814012</v>
      </c>
      <c r="AV340" s="120">
        <f t="shared" si="366"/>
        <v>1.0310632596229614</v>
      </c>
      <c r="AX340" s="14"/>
      <c r="AZ340" s="14">
        <v>2166</v>
      </c>
      <c r="BA340" s="107">
        <v>4.5</v>
      </c>
      <c r="BB340" s="107">
        <f t="shared" si="343"/>
        <v>6.0560392339631779</v>
      </c>
      <c r="BC340" s="24">
        <f t="shared" si="389"/>
        <v>5.6556291844689781</v>
      </c>
      <c r="BD340" s="34">
        <f t="shared" si="390"/>
        <v>5.7957727017919485</v>
      </c>
      <c r="BE340" s="25">
        <f t="shared" si="391"/>
        <v>5.6556291844689781</v>
      </c>
      <c r="BF340" s="26">
        <f t="shared" si="392"/>
        <v>0.10394635068757667</v>
      </c>
      <c r="BG340" s="16">
        <f t="shared" si="367"/>
        <v>0.14014351732297037</v>
      </c>
      <c r="BH340" s="67">
        <v>0</v>
      </c>
      <c r="BP340" s="107">
        <f t="shared" si="344"/>
        <v>10.011698717700579</v>
      </c>
      <c r="BQ340" s="24">
        <f t="shared" si="399"/>
        <v>8.692533894969575</v>
      </c>
      <c r="BR340" s="34">
        <f t="shared" si="393"/>
        <v>9.154241582925426</v>
      </c>
      <c r="BS340" s="25">
        <f t="shared" si="394"/>
        <v>8.692533894969575</v>
      </c>
      <c r="BT340" s="26">
        <f t="shared" si="395"/>
        <v>0.11201886163892069</v>
      </c>
      <c r="BU340" s="67">
        <v>0</v>
      </c>
      <c r="CC340" s="107">
        <f t="shared" si="345"/>
        <v>17.708459694313476</v>
      </c>
      <c r="CD340" s="24">
        <f t="shared" si="376"/>
        <v>13.432019297054365</v>
      </c>
      <c r="CE340" s="34">
        <f t="shared" si="396"/>
        <v>14.928773436095053</v>
      </c>
      <c r="CF340" s="25">
        <f t="shared" si="397"/>
        <v>13.432019297054365</v>
      </c>
      <c r="CG340" s="26">
        <f t="shared" si="398"/>
        <v>0.11418166311701991</v>
      </c>
      <c r="CH340" s="67">
        <v>0</v>
      </c>
      <c r="CY340" s="67"/>
      <c r="DA340" s="14">
        <v>2166</v>
      </c>
      <c r="DB340" s="107">
        <f t="shared" si="341"/>
        <v>6.5</v>
      </c>
      <c r="DC340" s="24">
        <f t="shared" si="377"/>
        <v>1.3213124962993041</v>
      </c>
      <c r="DD340" s="34">
        <f t="shared" si="378"/>
        <v>2.3820889169675796</v>
      </c>
      <c r="DE340" s="25">
        <f t="shared" si="379"/>
        <v>1.2416752568731995</v>
      </c>
      <c r="DF340" s="26">
        <f t="shared" si="380"/>
        <v>0.18479181024519717</v>
      </c>
      <c r="DG340" s="120">
        <f t="shared" si="368"/>
        <v>1.1404136600943802</v>
      </c>
      <c r="DK340" s="14">
        <v>2166</v>
      </c>
      <c r="DL340" s="107">
        <f t="shared" si="342"/>
        <v>8.0890898456358684</v>
      </c>
      <c r="DM340" s="24">
        <f t="shared" si="381"/>
        <v>5.8877637071050763</v>
      </c>
      <c r="DN340" s="34">
        <f t="shared" si="382"/>
        <v>6.6582278555908534</v>
      </c>
      <c r="DO340" s="25">
        <f t="shared" si="383"/>
        <v>5.8877637071050763</v>
      </c>
      <c r="DP340" s="26">
        <f t="shared" si="384"/>
        <v>9.1826777553682584E-2</v>
      </c>
      <c r="DQ340" s="110">
        <f t="shared" si="369"/>
        <v>0.77046414848577705</v>
      </c>
      <c r="DR340" s="67">
        <v>0</v>
      </c>
      <c r="DT340" s="14">
        <v>2166</v>
      </c>
      <c r="DU340" s="107">
        <v>4.5</v>
      </c>
      <c r="DV340" s="24">
        <f t="shared" si="385"/>
        <v>1.7710399455009345</v>
      </c>
      <c r="DW340" s="34">
        <f t="shared" si="386"/>
        <v>2.665009962065497</v>
      </c>
      <c r="DX340" s="25">
        <f t="shared" si="387"/>
        <v>1.6769384031776882</v>
      </c>
      <c r="DY340" s="26">
        <f t="shared" si="388"/>
        <v>0.429499890447261</v>
      </c>
      <c r="DZ340" s="110">
        <f t="shared" si="370"/>
        <v>0.98807155888780884</v>
      </c>
      <c r="EC340" s="14">
        <v>2166</v>
      </c>
      <c r="ED340" s="107">
        <v>4.5</v>
      </c>
      <c r="EE340" s="24">
        <f>EG339+((ED340-EG339)*EI$130)</f>
        <v>4.2798015648213612</v>
      </c>
      <c r="EF340" s="34">
        <f>EG340+(ED340-EG340)*EI$133</f>
        <v>4.3568710171338845</v>
      </c>
      <c r="EG340" s="25">
        <f>EE340-((EH340-EH339)*EI$132/EI$131)</f>
        <v>4.2798015648213612</v>
      </c>
      <c r="EH340" s="26">
        <f>EH339+(EE340-EH339)*EJ340*EI$129*EI$131/EI$132</f>
        <v>0.18346567920692095</v>
      </c>
      <c r="EI340" s="110">
        <f t="shared" si="371"/>
        <v>7.7069452312523268E-2</v>
      </c>
      <c r="EJ340" s="67">
        <v>0</v>
      </c>
      <c r="EK340" s="14"/>
      <c r="EL340" s="23"/>
      <c r="EM340" s="24"/>
      <c r="EN340" s="34"/>
      <c r="EO340" s="25"/>
      <c r="EP340" s="26"/>
      <c r="EQ340" s="16"/>
      <c r="ES340" s="14"/>
      <c r="ET340" s="23"/>
    </row>
    <row r="341" spans="1:150" x14ac:dyDescent="0.35">
      <c r="A341" s="6">
        <v>2151</v>
      </c>
      <c r="B341" s="107">
        <v>4</v>
      </c>
      <c r="C341" s="24">
        <f t="shared" si="346"/>
        <v>1.3771151343098944</v>
      </c>
      <c r="D341" s="34">
        <f t="shared" si="347"/>
        <v>2.2404628884082145</v>
      </c>
      <c r="E341" s="25">
        <f t="shared" si="348"/>
        <v>1.2930198283203298</v>
      </c>
      <c r="F341" s="26">
        <f t="shared" si="353"/>
        <v>0.17697239272383353</v>
      </c>
      <c r="G341" s="120">
        <f t="shared" si="349"/>
        <v>0.9474430600878847</v>
      </c>
      <c r="I341" s="6">
        <v>2151</v>
      </c>
      <c r="J341" s="107">
        <v>4</v>
      </c>
      <c r="K341" s="24">
        <f t="shared" si="336"/>
        <v>1.5292294781925437</v>
      </c>
      <c r="L341" s="34">
        <f t="shared" si="337"/>
        <v>2.3634752969373256</v>
      </c>
      <c r="M341" s="25">
        <f t="shared" si="338"/>
        <v>1.4822696875958861</v>
      </c>
      <c r="N341" s="26">
        <f t="shared" si="339"/>
        <v>0.18890234574255563</v>
      </c>
      <c r="O341" s="120">
        <f t="shared" si="340"/>
        <v>0.88120560934143954</v>
      </c>
      <c r="Q341" s="6">
        <v>2151</v>
      </c>
      <c r="R341" s="107">
        <v>4</v>
      </c>
      <c r="S341" s="24">
        <f t="shared" si="354"/>
        <v>1.3748836923032186</v>
      </c>
      <c r="T341" s="34">
        <f t="shared" si="355"/>
        <v>2.1849071956671118</v>
      </c>
      <c r="U341" s="25">
        <f t="shared" si="356"/>
        <v>1.2075495317955565</v>
      </c>
      <c r="V341" s="26">
        <f t="shared" si="357"/>
        <v>0.18084353155841545</v>
      </c>
      <c r="W341" s="120">
        <f t="shared" si="350"/>
        <v>0.97735766387155532</v>
      </c>
      <c r="Y341" s="6">
        <v>2151</v>
      </c>
      <c r="Z341" s="107">
        <v>4</v>
      </c>
      <c r="AA341" s="24">
        <f t="shared" si="358"/>
        <v>1.4590653850641422</v>
      </c>
      <c r="AB341" s="34">
        <f t="shared" si="359"/>
        <v>2.2469854827573159</v>
      </c>
      <c r="AC341" s="25">
        <f t="shared" si="360"/>
        <v>1.303054588857409</v>
      </c>
      <c r="AD341" s="26">
        <f t="shared" si="361"/>
        <v>0.34696358104803193</v>
      </c>
      <c r="AE341" s="120">
        <f t="shared" si="351"/>
        <v>0.94393089389990692</v>
      </c>
      <c r="AG341" s="6">
        <v>2151</v>
      </c>
      <c r="AH341" s="107">
        <v>4</v>
      </c>
      <c r="AI341" s="24">
        <f t="shared" si="362"/>
        <v>1.4842348257420748</v>
      </c>
      <c r="AJ341" s="34">
        <f t="shared" si="363"/>
        <v>2.3331377247232128</v>
      </c>
      <c r="AK341" s="25">
        <f t="shared" si="364"/>
        <v>1.4355964995741737</v>
      </c>
      <c r="AL341" s="26">
        <f t="shared" si="365"/>
        <v>9.5273267079834981E-2</v>
      </c>
      <c r="AM341" s="120">
        <f t="shared" si="352"/>
        <v>0.89754122514903911</v>
      </c>
      <c r="AP341" s="6">
        <v>2167</v>
      </c>
      <c r="AQ341" s="107">
        <v>4.5</v>
      </c>
      <c r="AR341" s="24">
        <f t="shared" si="372"/>
        <v>1.6555615972527238</v>
      </c>
      <c r="AS341" s="34">
        <f t="shared" si="373"/>
        <v>2.5858196818529748</v>
      </c>
      <c r="AT341" s="25">
        <f t="shared" si="374"/>
        <v>1.5551072028507307</v>
      </c>
      <c r="AU341" s="26">
        <f t="shared" si="375"/>
        <v>0.22195468086983589</v>
      </c>
      <c r="AV341" s="120">
        <f t="shared" si="366"/>
        <v>1.0307124790022442</v>
      </c>
      <c r="AX341" s="6"/>
      <c r="AZ341" s="6">
        <v>2167</v>
      </c>
      <c r="BA341" s="107">
        <v>4.5</v>
      </c>
      <c r="BB341" s="107">
        <f t="shared" si="343"/>
        <v>6.0582863262833051</v>
      </c>
      <c r="BC341" s="24">
        <f t="shared" si="389"/>
        <v>5.6694966964330638</v>
      </c>
      <c r="BD341" s="34">
        <f t="shared" si="390"/>
        <v>5.8055730668806484</v>
      </c>
      <c r="BE341" s="25">
        <f t="shared" si="391"/>
        <v>5.6694966964330638</v>
      </c>
      <c r="BF341" s="26">
        <f t="shared" si="392"/>
        <v>0.10394635068757667</v>
      </c>
      <c r="BG341" s="16">
        <f t="shared" si="367"/>
        <v>0.13607637044758469</v>
      </c>
      <c r="BH341" s="67">
        <v>0</v>
      </c>
      <c r="BP341" s="107">
        <f t="shared" si="344"/>
        <v>10.037795173395732</v>
      </c>
      <c r="BQ341" s="24">
        <f t="shared" si="399"/>
        <v>8.7388646933985719</v>
      </c>
      <c r="BR341" s="34">
        <f t="shared" si="393"/>
        <v>9.1934903613975774</v>
      </c>
      <c r="BS341" s="25">
        <f t="shared" si="394"/>
        <v>8.7388646933985719</v>
      </c>
      <c r="BT341" s="26">
        <f t="shared" si="395"/>
        <v>0.11201886163892069</v>
      </c>
      <c r="BU341" s="67">
        <v>0</v>
      </c>
      <c r="CC341" s="107">
        <f t="shared" si="345"/>
        <v>17.868620261907086</v>
      </c>
      <c r="CD341" s="24">
        <f t="shared" si="376"/>
        <v>13.584815834283892</v>
      </c>
      <c r="CE341" s="34">
        <f t="shared" si="396"/>
        <v>15.084147383952009</v>
      </c>
      <c r="CF341" s="25">
        <f t="shared" si="397"/>
        <v>13.584815834283892</v>
      </c>
      <c r="CG341" s="26">
        <f t="shared" si="398"/>
        <v>0.11418166311701991</v>
      </c>
      <c r="CH341" s="67">
        <v>0</v>
      </c>
      <c r="CY341" s="67"/>
      <c r="DA341" s="6">
        <v>2167</v>
      </c>
      <c r="DB341" s="107">
        <f t="shared" si="341"/>
        <v>6.5</v>
      </c>
      <c r="DC341" s="24">
        <f t="shared" si="377"/>
        <v>1.3222590835616177</v>
      </c>
      <c r="DD341" s="34">
        <f t="shared" si="378"/>
        <v>2.3827136433791547</v>
      </c>
      <c r="DE341" s="25">
        <f t="shared" si="379"/>
        <v>1.2426363744294688</v>
      </c>
      <c r="DF341" s="26">
        <f t="shared" si="380"/>
        <v>0.1859457625514602</v>
      </c>
      <c r="DG341" s="120">
        <f t="shared" si="368"/>
        <v>1.1400772689496859</v>
      </c>
      <c r="DK341" s="6">
        <v>2167</v>
      </c>
      <c r="DL341" s="107">
        <f t="shared" si="342"/>
        <v>8.0943632319646248</v>
      </c>
      <c r="DM341" s="24">
        <f t="shared" si="381"/>
        <v>5.9215798448235493</v>
      </c>
      <c r="DN341" s="34">
        <f t="shared" si="382"/>
        <v>6.6820540303229254</v>
      </c>
      <c r="DO341" s="25">
        <f t="shared" si="383"/>
        <v>5.9215798448235493</v>
      </c>
      <c r="DP341" s="26">
        <f t="shared" si="384"/>
        <v>9.1826777553682584E-2</v>
      </c>
      <c r="DQ341" s="110">
        <f t="shared" si="369"/>
        <v>0.76047418549937618</v>
      </c>
      <c r="DR341" s="67">
        <v>0</v>
      </c>
      <c r="DT341" s="6">
        <v>2167</v>
      </c>
      <c r="DU341" s="107">
        <v>4.5</v>
      </c>
      <c r="DV341" s="24">
        <f t="shared" si="385"/>
        <v>1.7728942668536785</v>
      </c>
      <c r="DW341" s="34">
        <f t="shared" si="386"/>
        <v>2.6662568293283986</v>
      </c>
      <c r="DX341" s="25">
        <f t="shared" si="387"/>
        <v>1.6788566605052284</v>
      </c>
      <c r="DY341" s="26">
        <f t="shared" si="388"/>
        <v>0.432265702398686</v>
      </c>
      <c r="DZ341" s="110">
        <f t="shared" si="370"/>
        <v>0.98740016882317017</v>
      </c>
      <c r="EC341" s="6">
        <v>2167</v>
      </c>
      <c r="ED341" s="107">
        <v>4.5</v>
      </c>
      <c r="EE341" s="24">
        <f>EG340+((ED341-EG340)*EI$130)</f>
        <v>4.287286109633083</v>
      </c>
      <c r="EF341" s="34">
        <f>EG341+(ED341-EG341)*EI$133</f>
        <v>4.3617359712615036</v>
      </c>
      <c r="EG341" s="25">
        <f>EE341-((EH341-EH340)*EI$132/EI$131)</f>
        <v>4.287286109633083</v>
      </c>
      <c r="EH341" s="26">
        <f>EH340+(EE341-EH340)*EJ341*EI$129*EI$131/EI$132</f>
        <v>0.18346567920692095</v>
      </c>
      <c r="EI341" s="110">
        <f t="shared" si="371"/>
        <v>7.4449861628420599E-2</v>
      </c>
      <c r="EJ341" s="67">
        <v>0</v>
      </c>
      <c r="EK341" s="6"/>
      <c r="EL341" s="23"/>
      <c r="EM341" s="24"/>
      <c r="EN341" s="34"/>
      <c r="EO341" s="25"/>
      <c r="EP341" s="26"/>
      <c r="EQ341" s="16"/>
      <c r="ES341" s="6"/>
      <c r="ET341" s="23"/>
    </row>
    <row r="342" spans="1:150" x14ac:dyDescent="0.35">
      <c r="A342" s="14">
        <v>2152</v>
      </c>
      <c r="B342" s="107">
        <v>4</v>
      </c>
      <c r="C342" s="24">
        <f t="shared" si="346"/>
        <v>1.3779513312067795</v>
      </c>
      <c r="D342" s="34">
        <f t="shared" si="347"/>
        <v>2.2410238235834323</v>
      </c>
      <c r="E342" s="25">
        <f t="shared" si="348"/>
        <v>1.2938828055129727</v>
      </c>
      <c r="F342" s="26">
        <f t="shared" si="353"/>
        <v>0.17819077715417855</v>
      </c>
      <c r="G342" s="120">
        <f t="shared" si="349"/>
        <v>0.94714101807045958</v>
      </c>
      <c r="I342" s="14">
        <v>2152</v>
      </c>
      <c r="J342" s="107">
        <v>4</v>
      </c>
      <c r="K342" s="24">
        <f t="shared" si="336"/>
        <v>1.530174542249999</v>
      </c>
      <c r="L342" s="34">
        <f t="shared" si="337"/>
        <v>2.3640995099919548</v>
      </c>
      <c r="M342" s="25">
        <f t="shared" si="338"/>
        <v>1.4832300153722384</v>
      </c>
      <c r="N342" s="26">
        <f t="shared" si="339"/>
        <v>0.19028306712131329</v>
      </c>
      <c r="O342" s="120">
        <f t="shared" si="340"/>
        <v>0.88086949461971642</v>
      </c>
      <c r="Q342" s="14">
        <v>2152</v>
      </c>
      <c r="R342" s="107">
        <v>4</v>
      </c>
      <c r="S342" s="24">
        <f t="shared" si="354"/>
        <v>1.375710898990828</v>
      </c>
      <c r="T342" s="34">
        <f t="shared" si="355"/>
        <v>2.1854791539076892</v>
      </c>
      <c r="U342" s="25">
        <f t="shared" si="356"/>
        <v>1.2084294675502911</v>
      </c>
      <c r="V342" s="26">
        <f t="shared" si="357"/>
        <v>0.18204699509395889</v>
      </c>
      <c r="W342" s="120">
        <f t="shared" si="350"/>
        <v>0.97704968635739808</v>
      </c>
      <c r="Y342" s="14">
        <v>2152</v>
      </c>
      <c r="Z342" s="107">
        <v>4</v>
      </c>
      <c r="AA342" s="24">
        <f t="shared" si="358"/>
        <v>1.4606371092304706</v>
      </c>
      <c r="AB342" s="34">
        <f t="shared" si="359"/>
        <v>2.2480698299352033</v>
      </c>
      <c r="AC342" s="25">
        <f t="shared" si="360"/>
        <v>1.3047228152849282</v>
      </c>
      <c r="AD342" s="26">
        <f t="shared" si="361"/>
        <v>0.34922320849651806</v>
      </c>
      <c r="AE342" s="120">
        <f t="shared" si="351"/>
        <v>0.94334701465027515</v>
      </c>
      <c r="AG342" s="14">
        <v>2152</v>
      </c>
      <c r="AH342" s="107">
        <v>4</v>
      </c>
      <c r="AI342" s="24">
        <f t="shared" si="362"/>
        <v>1.4847407282563343</v>
      </c>
      <c r="AJ342" s="34">
        <f t="shared" si="363"/>
        <v>2.3334710886248518</v>
      </c>
      <c r="AK342" s="25">
        <f t="shared" si="364"/>
        <v>1.436109367115157</v>
      </c>
      <c r="AL342" s="26">
        <f t="shared" si="365"/>
        <v>9.5978069415214362E-2</v>
      </c>
      <c r="AM342" s="120">
        <f t="shared" si="352"/>
        <v>0.89736172150969473</v>
      </c>
      <c r="AP342" s="14">
        <v>2168</v>
      </c>
      <c r="AQ342" s="107">
        <v>4.5</v>
      </c>
      <c r="AR342" s="24">
        <f t="shared" si="372"/>
        <v>1.6565293107845516</v>
      </c>
      <c r="AS342" s="34">
        <f t="shared" si="373"/>
        <v>2.5864709063488385</v>
      </c>
      <c r="AT342" s="25">
        <f t="shared" si="374"/>
        <v>1.5561090866905207</v>
      </c>
      <c r="AU342" s="26">
        <f t="shared" si="375"/>
        <v>0.22341004643641604</v>
      </c>
      <c r="AV342" s="120">
        <f t="shared" si="366"/>
        <v>1.0303618196583177</v>
      </c>
      <c r="AX342" s="14"/>
      <c r="AZ342" s="14">
        <v>2168</v>
      </c>
      <c r="BA342" s="107">
        <v>4.5</v>
      </c>
      <c r="BB342" s="107">
        <f t="shared" si="343"/>
        <v>6.0604651087236521</v>
      </c>
      <c r="BC342" s="24">
        <f t="shared" si="389"/>
        <v>5.682961648552352</v>
      </c>
      <c r="BD342" s="34">
        <f t="shared" si="390"/>
        <v>5.8150878596123068</v>
      </c>
      <c r="BE342" s="25">
        <f t="shared" si="391"/>
        <v>5.682961648552352</v>
      </c>
      <c r="BF342" s="26">
        <f t="shared" si="392"/>
        <v>0.10394635068757667</v>
      </c>
      <c r="BG342" s="16">
        <f t="shared" si="367"/>
        <v>0.13212621105995481</v>
      </c>
      <c r="BH342" s="67">
        <v>0</v>
      </c>
      <c r="BP342" s="107">
        <f t="shared" si="344"/>
        <v>10.063461335472706</v>
      </c>
      <c r="BQ342" s="24">
        <f t="shared" si="399"/>
        <v>8.7844838017516054</v>
      </c>
      <c r="BR342" s="34">
        <f t="shared" si="393"/>
        <v>9.23212593855399</v>
      </c>
      <c r="BS342" s="25">
        <f t="shared" si="394"/>
        <v>8.7844838017516054</v>
      </c>
      <c r="BT342" s="26">
        <f t="shared" si="395"/>
        <v>0.11201886163892069</v>
      </c>
      <c r="BU342" s="67">
        <v>0</v>
      </c>
      <c r="CC342" s="107">
        <f t="shared" si="345"/>
        <v>18.029056625998088</v>
      </c>
      <c r="CD342" s="24">
        <f t="shared" si="376"/>
        <v>13.737875487150529</v>
      </c>
      <c r="CE342" s="34">
        <f t="shared" si="396"/>
        <v>15.239788885747174</v>
      </c>
      <c r="CF342" s="25">
        <f t="shared" si="397"/>
        <v>13.737875487150529</v>
      </c>
      <c r="CG342" s="26">
        <f t="shared" si="398"/>
        <v>0.11418166311701991</v>
      </c>
      <c r="CH342" s="67">
        <v>0</v>
      </c>
      <c r="CY342" s="67"/>
      <c r="DA342" s="14">
        <v>2168</v>
      </c>
      <c r="DB342" s="107">
        <f t="shared" si="341"/>
        <v>6.5</v>
      </c>
      <c r="DC342" s="24">
        <f t="shared" si="377"/>
        <v>1.3232054719913373</v>
      </c>
      <c r="DD342" s="34">
        <f t="shared" si="378"/>
        <v>2.3833382400148544</v>
      </c>
      <c r="DE342" s="25">
        <f t="shared" si="379"/>
        <v>1.2435972923305458</v>
      </c>
      <c r="DF342" s="26">
        <f t="shared" si="380"/>
        <v>0.18709950428567457</v>
      </c>
      <c r="DG342" s="120">
        <f t="shared" si="368"/>
        <v>1.1397409476843086</v>
      </c>
      <c r="DK342" s="14">
        <v>2168</v>
      </c>
      <c r="DL342" s="107">
        <f t="shared" si="342"/>
        <v>8.0995511942175327</v>
      </c>
      <c r="DM342" s="24">
        <f t="shared" si="381"/>
        <v>5.9549572557530119</v>
      </c>
      <c r="DN342" s="34">
        <f t="shared" si="382"/>
        <v>6.7055651342155942</v>
      </c>
      <c r="DO342" s="25">
        <f t="shared" si="383"/>
        <v>5.9549572557530119</v>
      </c>
      <c r="DP342" s="26">
        <f t="shared" si="384"/>
        <v>9.1826777553682584E-2</v>
      </c>
      <c r="DQ342" s="110">
        <f t="shared" si="369"/>
        <v>0.75060787846258226</v>
      </c>
      <c r="DR342" s="67">
        <v>0</v>
      </c>
      <c r="DT342" s="14">
        <v>2168</v>
      </c>
      <c r="DU342" s="107">
        <v>4.5</v>
      </c>
      <c r="DV342" s="24">
        <f t="shared" si="385"/>
        <v>1.7747473226146557</v>
      </c>
      <c r="DW342" s="34">
        <f t="shared" si="386"/>
        <v>2.6675028459796994</v>
      </c>
      <c r="DX342" s="25">
        <f t="shared" si="387"/>
        <v>1.6807736091995378</v>
      </c>
      <c r="DY342" s="26">
        <f t="shared" si="388"/>
        <v>0.43502963514618948</v>
      </c>
      <c r="DZ342" s="110">
        <f t="shared" si="370"/>
        <v>0.98672923678016167</v>
      </c>
      <c r="EC342" s="14">
        <v>2168</v>
      </c>
      <c r="ED342" s="107">
        <v>4.5</v>
      </c>
      <c r="EE342" s="24">
        <f>EG341+((ED342-EG341)*EI$130)</f>
        <v>4.2945162547666547</v>
      </c>
      <c r="EF342" s="34">
        <f>EG342+(ED342-EG342)*EI$133</f>
        <v>4.3664355655983256</v>
      </c>
      <c r="EG342" s="25">
        <f>EE342-((EH342-EH341)*EI$132/EI$131)</f>
        <v>4.2945162547666547</v>
      </c>
      <c r="EH342" s="26">
        <f>EH341+(EE342-EH341)*EJ342*EI$129*EI$131/EI$132</f>
        <v>0.18346567920692095</v>
      </c>
      <c r="EI342" s="110">
        <f t="shared" si="371"/>
        <v>7.1919310831670913E-2</v>
      </c>
      <c r="EJ342" s="67">
        <v>0</v>
      </c>
      <c r="EK342" s="14"/>
      <c r="EL342" s="23"/>
      <c r="EM342" s="24"/>
      <c r="EN342" s="34"/>
      <c r="EO342" s="25"/>
      <c r="EP342" s="26"/>
      <c r="EQ342" s="16"/>
      <c r="ES342" s="14"/>
      <c r="ET342" s="23"/>
    </row>
    <row r="343" spans="1:150" x14ac:dyDescent="0.35">
      <c r="A343" s="6">
        <v>2153</v>
      </c>
      <c r="B343" s="107">
        <v>4</v>
      </c>
      <c r="C343" s="24">
        <f t="shared" si="346"/>
        <v>1.3787872324900032</v>
      </c>
      <c r="D343" s="34">
        <f t="shared" si="347"/>
        <v>2.2415845624007216</v>
      </c>
      <c r="E343" s="25">
        <f t="shared" si="348"/>
        <v>1.2947454806164949</v>
      </c>
      <c r="F343" s="26">
        <f t="shared" si="353"/>
        <v>0.17940877355814244</v>
      </c>
      <c r="G343" s="120">
        <f t="shared" si="349"/>
        <v>0.94683908178422671</v>
      </c>
      <c r="I343" s="6">
        <v>2153</v>
      </c>
      <c r="J343" s="107">
        <v>4</v>
      </c>
      <c r="K343" s="24">
        <f t="shared" si="336"/>
        <v>1.5311165978697507</v>
      </c>
      <c r="L343" s="34">
        <f t="shared" si="337"/>
        <v>2.3647218257908111</v>
      </c>
      <c r="M343" s="25">
        <f t="shared" si="338"/>
        <v>1.4841874242935555</v>
      </c>
      <c r="N343" s="26">
        <f t="shared" si="339"/>
        <v>0.19166333693237786</v>
      </c>
      <c r="O343" s="120">
        <f t="shared" si="340"/>
        <v>0.88053440149725559</v>
      </c>
      <c r="Q343" s="6">
        <v>2153</v>
      </c>
      <c r="R343" s="107">
        <v>4</v>
      </c>
      <c r="S343" s="24">
        <f t="shared" si="354"/>
        <v>1.3765378450144126</v>
      </c>
      <c r="T343" s="34">
        <f t="shared" si="355"/>
        <v>2.1860509319166059</v>
      </c>
      <c r="U343" s="25">
        <f t="shared" si="356"/>
        <v>1.209309126025548</v>
      </c>
      <c r="V343" s="26">
        <f t="shared" si="357"/>
        <v>0.18325007940323129</v>
      </c>
      <c r="W343" s="120">
        <f t="shared" si="350"/>
        <v>0.97674180589105797</v>
      </c>
      <c r="Y343" s="6">
        <v>2153</v>
      </c>
      <c r="Z343" s="107">
        <v>4</v>
      </c>
      <c r="AA343" s="24">
        <f t="shared" si="358"/>
        <v>1.4622078611878297</v>
      </c>
      <c r="AB343" s="34">
        <f t="shared" si="359"/>
        <v>2.2491535063771799</v>
      </c>
      <c r="AC343" s="25">
        <f t="shared" si="360"/>
        <v>1.3063900098110459</v>
      </c>
      <c r="AD343" s="26">
        <f t="shared" si="361"/>
        <v>0.35148143822661637</v>
      </c>
      <c r="AE343" s="120">
        <f t="shared" si="351"/>
        <v>0.94276349656613401</v>
      </c>
      <c r="AG343" s="6">
        <v>2153</v>
      </c>
      <c r="AH343" s="107">
        <v>4</v>
      </c>
      <c r="AI343" s="24">
        <f t="shared" si="362"/>
        <v>1.4852437672037622</v>
      </c>
      <c r="AJ343" s="34">
        <f t="shared" si="363"/>
        <v>2.3338026540577554</v>
      </c>
      <c r="AK343" s="25">
        <f t="shared" si="364"/>
        <v>1.4366194677811626</v>
      </c>
      <c r="AL343" s="26">
        <f t="shared" si="365"/>
        <v>9.6682769406846239E-2</v>
      </c>
      <c r="AM343" s="120">
        <f t="shared" si="352"/>
        <v>0.89718318627659288</v>
      </c>
      <c r="AP343" s="6">
        <v>2169</v>
      </c>
      <c r="AQ343" s="107">
        <v>4.5</v>
      </c>
      <c r="AR343" s="24">
        <f t="shared" si="372"/>
        <v>1.6574966897448993</v>
      </c>
      <c r="AS343" s="34">
        <f t="shared" si="373"/>
        <v>2.5871219060636483</v>
      </c>
      <c r="AT343" s="25">
        <f t="shared" si="374"/>
        <v>1.5571106247133051</v>
      </c>
      <c r="AU343" s="26">
        <f t="shared" si="375"/>
        <v>0.22486491694412031</v>
      </c>
      <c r="AV343" s="120">
        <f t="shared" si="366"/>
        <v>1.0300112813503433</v>
      </c>
      <c r="AX343" s="6"/>
      <c r="AZ343" s="6">
        <v>2169</v>
      </c>
      <c r="BA343" s="107">
        <v>4.5</v>
      </c>
      <c r="BB343" s="107">
        <f t="shared" si="343"/>
        <v>6.062577736332619</v>
      </c>
      <c r="BC343" s="24">
        <f t="shared" si="389"/>
        <v>5.6960356266155046</v>
      </c>
      <c r="BD343" s="34">
        <f t="shared" si="390"/>
        <v>5.8243253650164943</v>
      </c>
      <c r="BE343" s="25">
        <f t="shared" si="391"/>
        <v>5.6960356266155046</v>
      </c>
      <c r="BF343" s="26">
        <f t="shared" si="392"/>
        <v>0.10394635068757667</v>
      </c>
      <c r="BG343" s="16">
        <f t="shared" si="367"/>
        <v>0.12828973840098978</v>
      </c>
      <c r="BH343" s="67">
        <v>0</v>
      </c>
      <c r="BP343" s="107">
        <f t="shared" si="344"/>
        <v>10.088704347172589</v>
      </c>
      <c r="BQ343" s="24">
        <f t="shared" si="399"/>
        <v>8.8294011573359032</v>
      </c>
      <c r="BR343" s="34">
        <f t="shared" si="393"/>
        <v>9.270157273778743</v>
      </c>
      <c r="BS343" s="25">
        <f t="shared" si="394"/>
        <v>8.8294011573359032</v>
      </c>
      <c r="BT343" s="26">
        <f t="shared" si="395"/>
        <v>0.11201886163892069</v>
      </c>
      <c r="BU343" s="67">
        <v>0</v>
      </c>
      <c r="CC343" s="107">
        <f t="shared" si="345"/>
        <v>18.189769261508058</v>
      </c>
      <c r="CD343" s="24">
        <f t="shared" si="376"/>
        <v>13.891198708739402</v>
      </c>
      <c r="CE343" s="34">
        <f t="shared" si="396"/>
        <v>15.395698402208431</v>
      </c>
      <c r="CF343" s="25">
        <f t="shared" si="397"/>
        <v>13.891198708739402</v>
      </c>
      <c r="CG343" s="26">
        <f t="shared" si="398"/>
        <v>0.11418166311701991</v>
      </c>
      <c r="CH343" s="67">
        <v>0</v>
      </c>
      <c r="CY343" s="67"/>
      <c r="DA343" s="6">
        <v>2169</v>
      </c>
      <c r="DB343" s="107">
        <f t="shared" si="341"/>
        <v>6.5</v>
      </c>
      <c r="DC343" s="24">
        <f t="shared" si="377"/>
        <v>1.3241516638255801</v>
      </c>
      <c r="DD343" s="34">
        <f t="shared" si="378"/>
        <v>2.383962708227561</v>
      </c>
      <c r="DE343" s="25">
        <f t="shared" si="379"/>
        <v>1.2445580126577862</v>
      </c>
      <c r="DF343" s="26">
        <f t="shared" si="380"/>
        <v>0.18825303546201941</v>
      </c>
      <c r="DG343" s="120">
        <f t="shared" si="368"/>
        <v>1.1394046955697748</v>
      </c>
      <c r="DK343" s="6">
        <v>2169</v>
      </c>
      <c r="DL343" s="107">
        <f t="shared" si="342"/>
        <v>8.10465540047643</v>
      </c>
      <c r="DM343" s="24">
        <f t="shared" si="381"/>
        <v>5.9879013798208982</v>
      </c>
      <c r="DN343" s="34">
        <f t="shared" si="382"/>
        <v>6.7287652870503347</v>
      </c>
      <c r="DO343" s="25">
        <f t="shared" si="383"/>
        <v>5.9879013798208982</v>
      </c>
      <c r="DP343" s="26">
        <f t="shared" si="384"/>
        <v>9.1826777553682584E-2</v>
      </c>
      <c r="DQ343" s="110">
        <f t="shared" si="369"/>
        <v>0.74086390722943651</v>
      </c>
      <c r="DR343" s="67">
        <v>0</v>
      </c>
      <c r="DT343" s="6">
        <v>2169</v>
      </c>
      <c r="DU343" s="107">
        <v>4.5</v>
      </c>
      <c r="DV343" s="24">
        <f t="shared" si="385"/>
        <v>1.7765991142228454</v>
      </c>
      <c r="DW343" s="34">
        <f t="shared" si="386"/>
        <v>2.6687480129468621</v>
      </c>
      <c r="DX343" s="25">
        <f t="shared" si="387"/>
        <v>1.68268925068748</v>
      </c>
      <c r="DY343" s="26">
        <f t="shared" si="388"/>
        <v>0.43779168995605316</v>
      </c>
      <c r="DZ343" s="110">
        <f t="shared" si="370"/>
        <v>0.98605876225938216</v>
      </c>
      <c r="EC343" s="6">
        <v>2169</v>
      </c>
      <c r="ED343" s="107">
        <v>4.5</v>
      </c>
      <c r="EE343" s="24">
        <f>EG342+((ED343-EG342)*EI$130)</f>
        <v>4.3015006472671358</v>
      </c>
      <c r="EF343" s="34">
        <f>EG343+(ED343-EG343)*EI$133</f>
        <v>4.3709754207236386</v>
      </c>
      <c r="EG343" s="25">
        <f>EE343-((EH343-EH342)*EI$132/EI$131)</f>
        <v>4.3015006472671358</v>
      </c>
      <c r="EH343" s="26">
        <f>EH342+(EE343-EH342)*EJ343*EI$129*EI$131/EI$132</f>
        <v>0.18346567920692095</v>
      </c>
      <c r="EI343" s="110">
        <f t="shared" si="371"/>
        <v>6.9474773456502881E-2</v>
      </c>
      <c r="EJ343" s="67">
        <v>0</v>
      </c>
      <c r="EK343" s="6"/>
      <c r="EL343" s="23"/>
      <c r="EM343" s="24"/>
      <c r="EN343" s="34"/>
      <c r="EO343" s="25"/>
      <c r="EP343" s="26"/>
      <c r="EQ343" s="16"/>
      <c r="ES343" s="6"/>
      <c r="ET343" s="23"/>
    </row>
    <row r="344" spans="1:150" x14ac:dyDescent="0.35">
      <c r="A344" s="6">
        <v>2154</v>
      </c>
      <c r="B344" s="107">
        <v>4</v>
      </c>
      <c r="C344" s="24">
        <f t="shared" si="346"/>
        <v>1.3796228411621523</v>
      </c>
      <c r="D344" s="34">
        <f t="shared" si="347"/>
        <v>2.2421451066794167</v>
      </c>
      <c r="E344" s="25">
        <f t="shared" si="348"/>
        <v>1.2956078564298719</v>
      </c>
      <c r="F344" s="26">
        <f t="shared" si="353"/>
        <v>0.18062638203252332</v>
      </c>
      <c r="G344" s="120">
        <f t="shared" si="349"/>
        <v>0.94653725024954483</v>
      </c>
      <c r="I344" s="14">
        <v>2154</v>
      </c>
      <c r="J344" s="107">
        <v>4</v>
      </c>
      <c r="K344" s="24">
        <f t="shared" si="336"/>
        <v>1.5320557901715222</v>
      </c>
      <c r="L344" s="34">
        <f t="shared" si="337"/>
        <v>2.3653423353002987</v>
      </c>
      <c r="M344" s="25">
        <f t="shared" si="338"/>
        <v>1.4851420543081522</v>
      </c>
      <c r="N344" s="26">
        <f t="shared" si="339"/>
        <v>0.19304315269306521</v>
      </c>
      <c r="O344" s="120">
        <f t="shared" si="340"/>
        <v>0.88020028099214653</v>
      </c>
      <c r="Q344" s="14">
        <v>2154</v>
      </c>
      <c r="R344" s="107">
        <v>4</v>
      </c>
      <c r="S344" s="24">
        <f t="shared" si="354"/>
        <v>1.3773645304562896</v>
      </c>
      <c r="T344" s="34">
        <f t="shared" si="355"/>
        <v>2.1866225297507595</v>
      </c>
      <c r="U344" s="25">
        <f t="shared" si="356"/>
        <v>1.2101885073088607</v>
      </c>
      <c r="V344" s="26">
        <f t="shared" si="357"/>
        <v>0.18445278460573078</v>
      </c>
      <c r="W344" s="120">
        <f t="shared" si="350"/>
        <v>0.97643402244189881</v>
      </c>
      <c r="Y344" s="14">
        <v>2154</v>
      </c>
      <c r="Z344" s="107">
        <v>4</v>
      </c>
      <c r="AA344" s="24">
        <f t="shared" si="358"/>
        <v>1.4637776415377866</v>
      </c>
      <c r="AB344" s="34">
        <f t="shared" si="359"/>
        <v>2.2502365124982449</v>
      </c>
      <c r="AC344" s="25">
        <f t="shared" si="360"/>
        <v>1.3080561730742228</v>
      </c>
      <c r="AD344" s="26">
        <f t="shared" si="361"/>
        <v>0.3537382711028999</v>
      </c>
      <c r="AE344" s="120">
        <f t="shared" si="351"/>
        <v>0.94218033942402202</v>
      </c>
      <c r="AG344" s="14">
        <v>2154</v>
      </c>
      <c r="AH344" s="107">
        <v>4</v>
      </c>
      <c r="AI344" s="24">
        <f t="shared" si="362"/>
        <v>1.4857440923006044</v>
      </c>
      <c r="AJ344" s="34">
        <f t="shared" si="363"/>
        <v>2.3341325148995598</v>
      </c>
      <c r="AK344" s="25">
        <f t="shared" si="364"/>
        <v>1.437126945999323</v>
      </c>
      <c r="AL344" s="26">
        <f t="shared" si="365"/>
        <v>9.7387365730053216E-2</v>
      </c>
      <c r="AM344" s="120">
        <f t="shared" si="352"/>
        <v>0.89700556890023675</v>
      </c>
      <c r="AP344" s="14">
        <v>2170</v>
      </c>
      <c r="AQ344" s="107">
        <v>4.5</v>
      </c>
      <c r="AR344" s="24">
        <f t="shared" si="372"/>
        <v>1.6584637347981788</v>
      </c>
      <c r="AS344" s="34">
        <f t="shared" si="373"/>
        <v>2.5877726814064568</v>
      </c>
      <c r="AT344" s="25">
        <f t="shared" si="374"/>
        <v>1.558111817548395</v>
      </c>
      <c r="AU344" s="26">
        <f t="shared" si="375"/>
        <v>0.22631929255643601</v>
      </c>
      <c r="AV344" s="120">
        <f t="shared" si="366"/>
        <v>1.0296608638580618</v>
      </c>
      <c r="AX344" s="14"/>
      <c r="AZ344" s="14">
        <v>2170</v>
      </c>
      <c r="BA344" s="107">
        <v>4.5</v>
      </c>
      <c r="BB344" s="107">
        <f t="shared" si="343"/>
        <v>6.0646262912700006</v>
      </c>
      <c r="BC344" s="24">
        <f t="shared" si="389"/>
        <v>5.7087298891062055</v>
      </c>
      <c r="BD344" s="34">
        <f t="shared" si="390"/>
        <v>5.8332936298635341</v>
      </c>
      <c r="BE344" s="25">
        <f t="shared" si="391"/>
        <v>5.7087298891062055</v>
      </c>
      <c r="BF344" s="26">
        <f t="shared" si="392"/>
        <v>0.10394635068757667</v>
      </c>
      <c r="BG344" s="16">
        <f t="shared" si="367"/>
        <v>0.12456374075732857</v>
      </c>
      <c r="BH344" s="67">
        <v>0</v>
      </c>
      <c r="BP344" s="107">
        <f t="shared" si="344"/>
        <v>10.11353122923787</v>
      </c>
      <c r="BQ344" s="24">
        <f t="shared" si="399"/>
        <v>8.8736265970122066</v>
      </c>
      <c r="BR344" s="34">
        <f t="shared" si="393"/>
        <v>9.3075932182911885</v>
      </c>
      <c r="BS344" s="25">
        <f t="shared" si="394"/>
        <v>8.8736265970122066</v>
      </c>
      <c r="BT344" s="26">
        <f t="shared" si="395"/>
        <v>0.11201886163892069</v>
      </c>
      <c r="BU344" s="67">
        <v>0</v>
      </c>
      <c r="CC344" s="107">
        <f t="shared" si="345"/>
        <v>18.350758644176373</v>
      </c>
      <c r="CD344" s="24">
        <f t="shared" si="376"/>
        <v>14.044785952915852</v>
      </c>
      <c r="CE344" s="34">
        <f t="shared" si="396"/>
        <v>15.551876394857034</v>
      </c>
      <c r="CF344" s="25">
        <f t="shared" si="397"/>
        <v>14.044785952915852</v>
      </c>
      <c r="CG344" s="26">
        <f t="shared" si="398"/>
        <v>0.11418166311701991</v>
      </c>
      <c r="CH344" s="67">
        <v>0</v>
      </c>
      <c r="CY344" s="67"/>
      <c r="DA344" s="14">
        <v>2170</v>
      </c>
      <c r="DB344" s="107">
        <f t="shared" si="341"/>
        <v>6.5</v>
      </c>
      <c r="DC344" s="24">
        <f t="shared" si="377"/>
        <v>1.3250976611138057</v>
      </c>
      <c r="DD344" s="34">
        <f t="shared" si="378"/>
        <v>2.3845870492568171</v>
      </c>
      <c r="DE344" s="25">
        <f t="shared" si="379"/>
        <v>1.2455185373181803</v>
      </c>
      <c r="DF344" s="26">
        <f t="shared" si="380"/>
        <v>0.18940635609673862</v>
      </c>
      <c r="DG344" s="120">
        <f t="shared" si="368"/>
        <v>1.1390685119386368</v>
      </c>
      <c r="DK344" s="14">
        <v>2170</v>
      </c>
      <c r="DL344" s="107">
        <f t="shared" si="342"/>
        <v>8.1096774754811722</v>
      </c>
      <c r="DM344" s="24">
        <f t="shared" si="381"/>
        <v>6.0204175984868922</v>
      </c>
      <c r="DN344" s="34">
        <f t="shared" si="382"/>
        <v>6.75165855543489</v>
      </c>
      <c r="DO344" s="25">
        <f t="shared" si="383"/>
        <v>6.0204175984868922</v>
      </c>
      <c r="DP344" s="26">
        <f t="shared" si="384"/>
        <v>9.1826777553682584E-2</v>
      </c>
      <c r="DQ344" s="110">
        <f t="shared" si="369"/>
        <v>0.73124095694799784</v>
      </c>
      <c r="DR344" s="67">
        <v>0</v>
      </c>
      <c r="DT344" s="14">
        <v>2170</v>
      </c>
      <c r="DU344" s="107">
        <v>4.5</v>
      </c>
      <c r="DV344" s="24">
        <f t="shared" si="385"/>
        <v>1.7784496430566126</v>
      </c>
      <c r="DW344" s="34">
        <f t="shared" si="386"/>
        <v>2.6699923311207221</v>
      </c>
      <c r="DX344" s="25">
        <f t="shared" si="387"/>
        <v>1.6846035863395725</v>
      </c>
      <c r="DY344" s="26">
        <f t="shared" si="388"/>
        <v>0.44055186809478963</v>
      </c>
      <c r="DZ344" s="110">
        <f t="shared" si="370"/>
        <v>0.98538874478114957</v>
      </c>
      <c r="EC344" s="14">
        <v>2170</v>
      </c>
      <c r="ED344" s="107">
        <v>4.5</v>
      </c>
      <c r="EE344" s="24">
        <f>EG343+((ED344-EG343)*EI$130)</f>
        <v>4.3082476402665257</v>
      </c>
      <c r="EF344" s="34">
        <f>EG344+(ED344-EG344)*EI$133</f>
        <v>4.3753609661732416</v>
      </c>
      <c r="EG344" s="25">
        <f>EE344-((EH344-EH343)*EI$132/EI$131)</f>
        <v>4.3082476402665257</v>
      </c>
      <c r="EH344" s="26">
        <f>EH343+(EE344-EH343)*EJ344*EI$129*EI$131/EI$132</f>
        <v>0.18346567920692095</v>
      </c>
      <c r="EI344" s="110">
        <f t="shared" si="371"/>
        <v>6.7113325906715815E-2</v>
      </c>
      <c r="EJ344" s="67">
        <v>0</v>
      </c>
      <c r="EK344" s="14"/>
      <c r="EL344" s="23"/>
      <c r="EM344" s="24"/>
      <c r="EN344" s="34"/>
      <c r="EO344" s="25"/>
      <c r="EP344" s="26"/>
      <c r="EQ344" s="16"/>
      <c r="ES344" s="14"/>
      <c r="ET344" s="23"/>
    </row>
    <row r="345" spans="1:150" x14ac:dyDescent="0.35">
      <c r="A345" s="14">
        <v>2155</v>
      </c>
      <c r="B345" s="107">
        <v>4</v>
      </c>
      <c r="C345" s="24">
        <f t="shared" si="346"/>
        <v>1.3804581599343846</v>
      </c>
      <c r="D345" s="34">
        <f t="shared" si="347"/>
        <v>2.2427054580628156</v>
      </c>
      <c r="E345" s="25">
        <f t="shared" si="348"/>
        <v>1.2964699354812548</v>
      </c>
      <c r="F345" s="26">
        <f t="shared" si="353"/>
        <v>0.18184360267677158</v>
      </c>
      <c r="G345" s="120">
        <f t="shared" si="349"/>
        <v>0.94623552258156085</v>
      </c>
      <c r="I345" s="6">
        <v>2155</v>
      </c>
      <c r="J345" s="107">
        <v>4</v>
      </c>
      <c r="K345" s="24">
        <f t="shared" si="336"/>
        <v>1.5329922564408309</v>
      </c>
      <c r="L345" s="34">
        <f t="shared" si="337"/>
        <v>2.3659611245762786</v>
      </c>
      <c r="M345" s="25">
        <f t="shared" si="338"/>
        <v>1.4860940378096594</v>
      </c>
      <c r="N345" s="26">
        <f t="shared" si="339"/>
        <v>0.19442251206457026</v>
      </c>
      <c r="O345" s="120">
        <f t="shared" si="340"/>
        <v>0.87986708676661918</v>
      </c>
      <c r="Q345" s="6">
        <v>2155</v>
      </c>
      <c r="R345" s="107">
        <v>4</v>
      </c>
      <c r="S345" s="24">
        <f t="shared" si="354"/>
        <v>1.3781909553987211</v>
      </c>
      <c r="T345" s="34">
        <f t="shared" si="355"/>
        <v>2.1871939474670072</v>
      </c>
      <c r="U345" s="25">
        <f t="shared" si="356"/>
        <v>1.2110676114877035</v>
      </c>
      <c r="V345" s="26">
        <f t="shared" si="357"/>
        <v>0.18565511082091796</v>
      </c>
      <c r="W345" s="120">
        <f t="shared" si="350"/>
        <v>0.97612633597930376</v>
      </c>
      <c r="Y345" s="6">
        <v>2155</v>
      </c>
      <c r="Z345" s="107">
        <v>4</v>
      </c>
      <c r="AA345" s="24">
        <f t="shared" si="358"/>
        <v>1.465346450881496</v>
      </c>
      <c r="AB345" s="34">
        <f t="shared" si="359"/>
        <v>2.2513188487131193</v>
      </c>
      <c r="AC345" s="25">
        <f t="shared" si="360"/>
        <v>1.3097213057124915</v>
      </c>
      <c r="AD345" s="26">
        <f t="shared" si="361"/>
        <v>0.35599370798940722</v>
      </c>
      <c r="AE345" s="120">
        <f t="shared" si="351"/>
        <v>0.94159754300062781</v>
      </c>
      <c r="AG345" s="6">
        <v>2155</v>
      </c>
      <c r="AH345" s="107">
        <v>4</v>
      </c>
      <c r="AI345" s="24">
        <f t="shared" si="362"/>
        <v>1.4862418452061921</v>
      </c>
      <c r="AJ345" s="34">
        <f t="shared" si="363"/>
        <v>2.334460759975943</v>
      </c>
      <c r="AK345" s="25">
        <f t="shared" si="364"/>
        <v>1.4376319384245277</v>
      </c>
      <c r="AL345" s="26">
        <f t="shared" si="365"/>
        <v>9.8091857132686033E-2</v>
      </c>
      <c r="AM345" s="120">
        <f t="shared" si="352"/>
        <v>0.8968288215514153</v>
      </c>
      <c r="AP345" s="6">
        <v>2171</v>
      </c>
      <c r="AQ345" s="107">
        <v>4.5</v>
      </c>
      <c r="AR345" s="24">
        <f t="shared" si="372"/>
        <v>1.6594304465520282</v>
      </c>
      <c r="AS345" s="34">
        <f t="shared" si="373"/>
        <v>2.5884232327520187</v>
      </c>
      <c r="AT345" s="25">
        <f t="shared" si="374"/>
        <v>1.5591126657723366</v>
      </c>
      <c r="AU345" s="26">
        <f t="shared" si="375"/>
        <v>0.22777317343730111</v>
      </c>
      <c r="AV345" s="120">
        <f t="shared" si="366"/>
        <v>1.029310566979682</v>
      </c>
      <c r="AX345" s="6"/>
      <c r="AZ345" s="6">
        <v>2171</v>
      </c>
      <c r="BA345" s="107">
        <v>4.5</v>
      </c>
      <c r="BB345" s="107">
        <f t="shared" si="343"/>
        <v>6.066612785583521</v>
      </c>
      <c r="BC345" s="24">
        <f t="shared" si="389"/>
        <v>5.7210553760608844</v>
      </c>
      <c r="BD345" s="34">
        <f t="shared" si="390"/>
        <v>5.842000469393807</v>
      </c>
      <c r="BE345" s="25">
        <f t="shared" si="391"/>
        <v>5.7210553760608844</v>
      </c>
      <c r="BF345" s="26">
        <f t="shared" si="392"/>
        <v>0.10394635068757667</v>
      </c>
      <c r="BG345" s="16">
        <f t="shared" si="367"/>
        <v>0.12094509333292258</v>
      </c>
      <c r="BH345" s="67">
        <v>0</v>
      </c>
      <c r="BP345" s="107">
        <f t="shared" si="344"/>
        <v>10.137948882294788</v>
      </c>
      <c r="BQ345" s="24">
        <f t="shared" si="399"/>
        <v>8.9171698565173383</v>
      </c>
      <c r="BR345" s="34">
        <f t="shared" si="393"/>
        <v>9.3444425155394448</v>
      </c>
      <c r="BS345" s="25">
        <f t="shared" si="394"/>
        <v>8.9171698565173383</v>
      </c>
      <c r="BT345" s="26">
        <f t="shared" si="395"/>
        <v>0.11201886163892069</v>
      </c>
      <c r="BU345" s="67">
        <v>0</v>
      </c>
      <c r="CC345" s="107">
        <f t="shared" si="345"/>
        <v>18.512025250561649</v>
      </c>
      <c r="CD345" s="24">
        <f t="shared" si="376"/>
        <v>14.198637674326774</v>
      </c>
      <c r="CE345" s="34">
        <f t="shared" si="396"/>
        <v>15.70832332600898</v>
      </c>
      <c r="CF345" s="25">
        <f t="shared" si="397"/>
        <v>14.198637674326774</v>
      </c>
      <c r="CG345" s="26">
        <f t="shared" si="398"/>
        <v>0.11418166311701991</v>
      </c>
      <c r="CH345" s="67">
        <v>0</v>
      </c>
      <c r="CY345" s="67"/>
      <c r="DA345" s="6">
        <v>2171</v>
      </c>
      <c r="DB345" s="107">
        <f t="shared" si="341"/>
        <v>6.5</v>
      </c>
      <c r="DC345" s="24">
        <f t="shared" si="377"/>
        <v>1.3260434657337792</v>
      </c>
      <c r="DD345" s="34">
        <f t="shared" si="378"/>
        <v>2.3852112642384711</v>
      </c>
      <c r="DE345" s="25">
        <f t="shared" si="379"/>
        <v>1.2464788680591861</v>
      </c>
      <c r="DF345" s="26">
        <f t="shared" si="380"/>
        <v>0.1905594662079646</v>
      </c>
      <c r="DG345" s="120">
        <f t="shared" si="368"/>
        <v>1.138732396179285</v>
      </c>
      <c r="DK345" s="6">
        <v>2171</v>
      </c>
      <c r="DL345" s="107">
        <f t="shared" si="342"/>
        <v>8.1146190021852753</v>
      </c>
      <c r="DM345" s="24">
        <f t="shared" si="381"/>
        <v>6.0525112349985699</v>
      </c>
      <c r="DN345" s="34">
        <f t="shared" si="382"/>
        <v>6.7742489535139168</v>
      </c>
      <c r="DO345" s="25">
        <f t="shared" si="383"/>
        <v>6.0525112349985699</v>
      </c>
      <c r="DP345" s="26">
        <f t="shared" si="384"/>
        <v>9.1826777553682584E-2</v>
      </c>
      <c r="DQ345" s="110">
        <f t="shared" si="369"/>
        <v>0.72173771851534685</v>
      </c>
      <c r="DR345" s="67">
        <v>0</v>
      </c>
      <c r="DT345" s="6">
        <v>2171</v>
      </c>
      <c r="DU345" s="107">
        <v>4.5</v>
      </c>
      <c r="DV345" s="24">
        <f t="shared" si="385"/>
        <v>1.7802989104398905</v>
      </c>
      <c r="DW345" s="34">
        <f t="shared" si="386"/>
        <v>2.6712358013592263</v>
      </c>
      <c r="DX345" s="25">
        <f t="shared" si="387"/>
        <v>1.6865166174757327</v>
      </c>
      <c r="DY345" s="26">
        <f t="shared" si="388"/>
        <v>0.44331017082902957</v>
      </c>
      <c r="DZ345" s="110">
        <f t="shared" si="370"/>
        <v>0.98471918388349367</v>
      </c>
      <c r="EC345" s="6">
        <v>2171</v>
      </c>
      <c r="ED345" s="107">
        <v>4.5</v>
      </c>
      <c r="EE345" s="24">
        <f>EG344+((ED345-EG344)*EI$130)</f>
        <v>4.3147653029738668</v>
      </c>
      <c r="EF345" s="34">
        <f>EG345+(ED345-EG345)*EI$133</f>
        <v>4.3795974469330137</v>
      </c>
      <c r="EG345" s="25">
        <f>EE345-((EH345-EH344)*EI$132/EI$131)</f>
        <v>4.3147653029738668</v>
      </c>
      <c r="EH345" s="26">
        <f>EH344+(EE345-EH344)*EJ345*EI$129*EI$131/EI$132</f>
        <v>0.18346567920692095</v>
      </c>
      <c r="EI345" s="110">
        <f t="shared" si="371"/>
        <v>6.4832143959146826E-2</v>
      </c>
      <c r="EJ345" s="67">
        <v>0</v>
      </c>
      <c r="EK345" s="6"/>
      <c r="EL345" s="23"/>
      <c r="EM345" s="24"/>
      <c r="EN345" s="34"/>
      <c r="EO345" s="25"/>
      <c r="EP345" s="26"/>
      <c r="EQ345" s="16"/>
      <c r="ES345" s="6"/>
      <c r="ET345" s="23"/>
    </row>
    <row r="346" spans="1:150" x14ac:dyDescent="0.35">
      <c r="A346" s="6">
        <v>2156</v>
      </c>
      <c r="B346" s="107">
        <v>4</v>
      </c>
      <c r="C346" s="24">
        <f t="shared" si="346"/>
        <v>1.3812931912555304</v>
      </c>
      <c r="D346" s="34">
        <f t="shared" si="347"/>
        <v>2.2432656180357613</v>
      </c>
      <c r="E346" s="25">
        <f t="shared" si="348"/>
        <v>1.2973317200550178</v>
      </c>
      <c r="F346" s="26">
        <f t="shared" si="353"/>
        <v>0.18306043559272103</v>
      </c>
      <c r="G346" s="120">
        <f t="shared" si="349"/>
        <v>0.94593389798074345</v>
      </c>
      <c r="I346" s="14">
        <v>2156</v>
      </c>
      <c r="J346" s="107">
        <v>4</v>
      </c>
      <c r="K346" s="24">
        <f t="shared" si="336"/>
        <v>1.533926126552255</v>
      </c>
      <c r="L346" s="34">
        <f t="shared" si="337"/>
        <v>2.3665782750293713</v>
      </c>
      <c r="M346" s="25">
        <f t="shared" si="338"/>
        <v>1.4870435000451865</v>
      </c>
      <c r="N346" s="26">
        <f t="shared" si="339"/>
        <v>0.19580141284418992</v>
      </c>
      <c r="O346" s="120">
        <f t="shared" si="340"/>
        <v>0.87953477498418486</v>
      </c>
      <c r="Q346" s="14">
        <v>2156</v>
      </c>
      <c r="R346" s="107">
        <v>4</v>
      </c>
      <c r="S346" s="24">
        <f t="shared" si="354"/>
        <v>1.3790171199239141</v>
      </c>
      <c r="T346" s="34">
        <f t="shared" si="355"/>
        <v>2.187765185122172</v>
      </c>
      <c r="U346" s="25">
        <f t="shared" si="356"/>
        <v>1.2119464386494954</v>
      </c>
      <c r="V346" s="26">
        <f t="shared" si="357"/>
        <v>0.18685705816821593</v>
      </c>
      <c r="W346" s="120">
        <f t="shared" si="350"/>
        <v>0.97581874647267663</v>
      </c>
      <c r="Y346" s="14">
        <v>2156</v>
      </c>
      <c r="Z346" s="107">
        <v>4</v>
      </c>
      <c r="AA346" s="24">
        <f t="shared" si="358"/>
        <v>1.4669142898197105</v>
      </c>
      <c r="AB346" s="34">
        <f t="shared" si="359"/>
        <v>2.2524005154362534</v>
      </c>
      <c r="AC346" s="25">
        <f t="shared" si="360"/>
        <v>1.3113854083634668</v>
      </c>
      <c r="AD346" s="26">
        <f t="shared" si="361"/>
        <v>0.35824774974964263</v>
      </c>
      <c r="AE346" s="120">
        <f t="shared" si="351"/>
        <v>0.94101510707278657</v>
      </c>
      <c r="AG346" s="14">
        <v>2156</v>
      </c>
      <c r="AH346" s="107">
        <v>4</v>
      </c>
      <c r="AI346" s="24">
        <f t="shared" si="362"/>
        <v>1.4867371599565602</v>
      </c>
      <c r="AJ346" s="34">
        <f t="shared" si="363"/>
        <v>2.3347874733325207</v>
      </c>
      <c r="AK346" s="25">
        <f t="shared" si="364"/>
        <v>1.4381345743577243</v>
      </c>
      <c r="AL346" s="26">
        <f t="shared" si="365"/>
        <v>9.8796242431219886E-2</v>
      </c>
      <c r="AM346" s="120">
        <f t="shared" si="352"/>
        <v>0.89665289897479639</v>
      </c>
      <c r="AP346" s="14">
        <v>2172</v>
      </c>
      <c r="AQ346" s="107">
        <v>4.5</v>
      </c>
      <c r="AR346" s="24">
        <f t="shared" si="372"/>
        <v>1.6603968255631374</v>
      </c>
      <c r="AS346" s="34">
        <f t="shared" si="373"/>
        <v>2.5890735604443131</v>
      </c>
      <c r="AT346" s="25">
        <f t="shared" si="374"/>
        <v>1.560113169914328</v>
      </c>
      <c r="AU346" s="26">
        <f t="shared" si="375"/>
        <v>0.22922655975105197</v>
      </c>
      <c r="AV346" s="120">
        <f t="shared" si="366"/>
        <v>1.0289603905299851</v>
      </c>
      <c r="AX346" s="14"/>
      <c r="AZ346" s="14">
        <v>2172</v>
      </c>
      <c r="BA346" s="107">
        <v>4.5</v>
      </c>
      <c r="BB346" s="107">
        <f t="shared" si="343"/>
        <v>6.0685391638596569</v>
      </c>
      <c r="BC346" s="24">
        <f t="shared" si="389"/>
        <v>5.7330227177126742</v>
      </c>
      <c r="BD346" s="34">
        <f t="shared" si="390"/>
        <v>5.8504534738641185</v>
      </c>
      <c r="BE346" s="25">
        <f t="shared" si="391"/>
        <v>5.7330227177126742</v>
      </c>
      <c r="BF346" s="26">
        <f t="shared" si="392"/>
        <v>0.10394635068757667</v>
      </c>
      <c r="BG346" s="16">
        <f t="shared" si="367"/>
        <v>0.11743075615144427</v>
      </c>
      <c r="BH346" s="67">
        <v>0</v>
      </c>
      <c r="BP346" s="107">
        <f t="shared" si="344"/>
        <v>10.161964089169871</v>
      </c>
      <c r="BQ346" s="24">
        <f t="shared" si="399"/>
        <v>8.9600405698898911</v>
      </c>
      <c r="BR346" s="34">
        <f t="shared" si="393"/>
        <v>9.3807138016378833</v>
      </c>
      <c r="BS346" s="25">
        <f t="shared" si="394"/>
        <v>8.9600405698898911</v>
      </c>
      <c r="BT346" s="26">
        <f t="shared" si="395"/>
        <v>0.11201886163892069</v>
      </c>
      <c r="BU346" s="67">
        <v>0</v>
      </c>
      <c r="CC346" s="107">
        <f t="shared" si="345"/>
        <v>18.673569558043113</v>
      </c>
      <c r="CD346" s="24">
        <f t="shared" si="376"/>
        <v>14.352754328401964</v>
      </c>
      <c r="CE346" s="34">
        <f t="shared" si="396"/>
        <v>15.865039658776366</v>
      </c>
      <c r="CF346" s="25">
        <f t="shared" si="397"/>
        <v>14.352754328401964</v>
      </c>
      <c r="CG346" s="26">
        <f t="shared" si="398"/>
        <v>0.11418166311701991</v>
      </c>
      <c r="CH346" s="67">
        <v>0</v>
      </c>
      <c r="CY346" s="67"/>
      <c r="DA346" s="14">
        <v>2172</v>
      </c>
      <c r="DB346" s="107">
        <f t="shared" si="341"/>
        <v>6.5</v>
      </c>
      <c r="DC346" s="24">
        <f t="shared" si="377"/>
        <v>1.3269890794061789</v>
      </c>
      <c r="DD346" s="34">
        <f t="shared" si="378"/>
        <v>2.3858353542134978</v>
      </c>
      <c r="DE346" s="25">
        <f t="shared" si="379"/>
        <v>1.2474390064823049</v>
      </c>
      <c r="DF346" s="26">
        <f t="shared" si="380"/>
        <v>0.19171236581555698</v>
      </c>
      <c r="DG346" s="120">
        <f t="shared" si="368"/>
        <v>1.1383963477311929</v>
      </c>
      <c r="DK346" s="14">
        <v>2172</v>
      </c>
      <c r="DL346" s="107">
        <f t="shared" si="342"/>
        <v>8.1194815232377611</v>
      </c>
      <c r="DM346" s="24">
        <f t="shared" si="381"/>
        <v>6.0841875546658359</v>
      </c>
      <c r="DN346" s="34">
        <f t="shared" si="382"/>
        <v>6.79654044366601</v>
      </c>
      <c r="DO346" s="25">
        <f t="shared" si="383"/>
        <v>6.0841875546658359</v>
      </c>
      <c r="DP346" s="26">
        <f t="shared" si="384"/>
        <v>9.1826777553682584E-2</v>
      </c>
      <c r="DQ346" s="110">
        <f t="shared" si="369"/>
        <v>0.71235288900017402</v>
      </c>
      <c r="DR346" s="67">
        <v>0</v>
      </c>
      <c r="DT346" s="14">
        <v>2172</v>
      </c>
      <c r="DU346" s="107">
        <v>4.5</v>
      </c>
      <c r="DV346" s="24">
        <f t="shared" si="385"/>
        <v>1.7821469176477325</v>
      </c>
      <c r="DW346" s="34">
        <f t="shared" si="386"/>
        <v>2.6724784244907744</v>
      </c>
      <c r="DX346" s="25">
        <f t="shared" si="387"/>
        <v>1.6884283453704225</v>
      </c>
      <c r="DY346" s="26">
        <f t="shared" si="388"/>
        <v>0.44606659942542104</v>
      </c>
      <c r="DZ346" s="110">
        <f t="shared" si="370"/>
        <v>0.98405007912035192</v>
      </c>
      <c r="EC346" s="14">
        <v>2172</v>
      </c>
      <c r="ED346" s="107">
        <v>4.5</v>
      </c>
      <c r="EE346" s="24">
        <f>EG345+((ED346-EG345)*EI$130)</f>
        <v>4.321061430325785</v>
      </c>
      <c r="EF346" s="34">
        <f>EG346+(ED346-EG346)*EI$133</f>
        <v>4.3836899297117604</v>
      </c>
      <c r="EG346" s="25">
        <f>EE346-((EH346-EH345)*EI$132/EI$131)</f>
        <v>4.321061430325785</v>
      </c>
      <c r="EH346" s="26">
        <f>EH345+(EE346-EH345)*EJ346*EI$129*EI$131/EI$132</f>
        <v>0.18346567920692095</v>
      </c>
      <c r="EI346" s="110">
        <f t="shared" si="371"/>
        <v>6.2628499385975367E-2</v>
      </c>
      <c r="EJ346" s="67">
        <v>0</v>
      </c>
      <c r="EK346" s="14"/>
      <c r="EL346" s="23"/>
      <c r="EM346" s="24"/>
      <c r="EN346" s="34"/>
      <c r="EO346" s="25"/>
      <c r="EP346" s="26"/>
      <c r="EQ346" s="16"/>
      <c r="ES346" s="14"/>
      <c r="ET346" s="23"/>
    </row>
    <row r="347" spans="1:150" x14ac:dyDescent="0.35">
      <c r="A347" s="6">
        <v>2157</v>
      </c>
      <c r="B347" s="107">
        <v>4</v>
      </c>
      <c r="C347" s="24">
        <f t="shared" si="346"/>
        <v>1.3821279373382918</v>
      </c>
      <c r="D347" s="34">
        <f t="shared" si="347"/>
        <v>2.2438255879404667</v>
      </c>
      <c r="E347" s="25">
        <f t="shared" si="348"/>
        <v>1.2981932122161026</v>
      </c>
      <c r="F347" s="26">
        <f t="shared" si="353"/>
        <v>0.18427688088434696</v>
      </c>
      <c r="G347" s="120">
        <f t="shared" si="349"/>
        <v>0.94563237572436409</v>
      </c>
      <c r="I347" s="6">
        <v>2157</v>
      </c>
      <c r="J347" s="107">
        <v>4</v>
      </c>
      <c r="K347" s="24">
        <f t="shared" si="336"/>
        <v>1.5348575233698267</v>
      </c>
      <c r="L347" s="34">
        <f t="shared" si="337"/>
        <v>2.3671938636759293</v>
      </c>
      <c r="M347" s="25">
        <f t="shared" si="338"/>
        <v>1.4879905595014296</v>
      </c>
      <c r="N347" s="26">
        <f t="shared" si="339"/>
        <v>0.19717985295796631</v>
      </c>
      <c r="O347" s="120">
        <f t="shared" si="340"/>
        <v>0.87920330417449977</v>
      </c>
      <c r="Q347" s="6">
        <v>2157</v>
      </c>
      <c r="R347" s="107">
        <v>4</v>
      </c>
      <c r="S347" s="24">
        <f t="shared" si="354"/>
        <v>1.3798430241140227</v>
      </c>
      <c r="T347" s="34">
        <f t="shared" si="355"/>
        <v>2.1883362427730466</v>
      </c>
      <c r="U347" s="25">
        <f t="shared" si="356"/>
        <v>1.2128249888816103</v>
      </c>
      <c r="V347" s="26">
        <f t="shared" si="357"/>
        <v>0.18805862676701027</v>
      </c>
      <c r="W347" s="120">
        <f t="shared" si="350"/>
        <v>0.97551125389143634</v>
      </c>
      <c r="Y347" s="6">
        <v>2157</v>
      </c>
      <c r="Z347" s="107">
        <v>4</v>
      </c>
      <c r="AA347" s="24">
        <f t="shared" si="358"/>
        <v>1.4684811589527895</v>
      </c>
      <c r="AB347" s="34">
        <f t="shared" si="359"/>
        <v>2.2534815130818262</v>
      </c>
      <c r="AC347" s="25">
        <f t="shared" si="360"/>
        <v>1.313048481664348</v>
      </c>
      <c r="AD347" s="26">
        <f t="shared" si="361"/>
        <v>0.36050039724657656</v>
      </c>
      <c r="AE347" s="120">
        <f t="shared" si="351"/>
        <v>0.94043303141747825</v>
      </c>
      <c r="AG347" s="6">
        <v>2157</v>
      </c>
      <c r="AH347" s="107">
        <v>4</v>
      </c>
      <c r="AI347" s="24">
        <f t="shared" si="362"/>
        <v>1.4872301633747329</v>
      </c>
      <c r="AJ347" s="34">
        <f t="shared" si="363"/>
        <v>2.3351127344921117</v>
      </c>
      <c r="AK347" s="25">
        <f t="shared" si="364"/>
        <v>1.4386349761417103</v>
      </c>
      <c r="AL347" s="26">
        <f t="shared" si="365"/>
        <v>9.9500520507060791E-2</v>
      </c>
      <c r="AM347" s="120">
        <f t="shared" si="352"/>
        <v>0.89647775835040133</v>
      </c>
      <c r="AP347" s="6">
        <v>2173</v>
      </c>
      <c r="AQ347" s="107">
        <v>4.5</v>
      </c>
      <c r="AR347" s="24">
        <f t="shared" si="372"/>
        <v>1.6613628723424785</v>
      </c>
      <c r="AS347" s="34">
        <f t="shared" si="373"/>
        <v>2.5897236647997008</v>
      </c>
      <c r="AT347" s="25">
        <f t="shared" si="374"/>
        <v>1.5611133304610785</v>
      </c>
      <c r="AU347" s="26">
        <f t="shared" si="375"/>
        <v>0.23067945166237661</v>
      </c>
      <c r="AV347" s="120">
        <f t="shared" si="366"/>
        <v>1.0286103343386224</v>
      </c>
      <c r="AX347" s="6"/>
      <c r="AZ347" s="6">
        <v>2173</v>
      </c>
      <c r="BA347" s="107">
        <v>4.5</v>
      </c>
      <c r="BB347" s="107">
        <f t="shared" si="343"/>
        <v>6.0704073057557171</v>
      </c>
      <c r="BC347" s="24">
        <f t="shared" si="389"/>
        <v>5.7446422429248765</v>
      </c>
      <c r="BD347" s="34">
        <f t="shared" si="390"/>
        <v>5.8586600149156709</v>
      </c>
      <c r="BE347" s="25">
        <f t="shared" si="391"/>
        <v>5.7446422429248765</v>
      </c>
      <c r="BF347" s="26">
        <f t="shared" si="392"/>
        <v>0.10394635068757667</v>
      </c>
      <c r="BG347" s="16">
        <f t="shared" si="367"/>
        <v>0.11401777199079444</v>
      </c>
      <c r="BH347" s="67">
        <v>0</v>
      </c>
      <c r="BP347" s="107">
        <f t="shared" si="344"/>
        <v>10.185583517143709</v>
      </c>
      <c r="BQ347" s="24">
        <f t="shared" si="399"/>
        <v>9.0022482689933128</v>
      </c>
      <c r="BR347" s="34">
        <f t="shared" si="393"/>
        <v>9.4164156058459518</v>
      </c>
      <c r="BS347" s="25">
        <f t="shared" si="394"/>
        <v>9.0022482689933128</v>
      </c>
      <c r="BT347" s="26">
        <f t="shared" si="395"/>
        <v>0.11201886163892069</v>
      </c>
      <c r="BU347" s="67">
        <v>0</v>
      </c>
      <c r="CC347" s="107">
        <f t="shared" si="345"/>
        <v>18.835392044822065</v>
      </c>
      <c r="CD347" s="24">
        <f t="shared" si="376"/>
        <v>14.507136371355472</v>
      </c>
      <c r="CE347" s="34">
        <f t="shared" si="396"/>
        <v>16.02202585706878</v>
      </c>
      <c r="CF347" s="25">
        <f t="shared" si="397"/>
        <v>14.507136371355472</v>
      </c>
      <c r="CG347" s="26">
        <f t="shared" si="398"/>
        <v>0.11418166311701991</v>
      </c>
      <c r="CH347" s="67">
        <v>0</v>
      </c>
      <c r="CY347" s="67"/>
      <c r="DA347" s="6">
        <v>2173</v>
      </c>
      <c r="DB347" s="107">
        <f t="shared" si="341"/>
        <v>6.5</v>
      </c>
      <c r="DC347" s="24">
        <f t="shared" si="377"/>
        <v>1.3279345037079635</v>
      </c>
      <c r="DD347" s="34">
        <f t="shared" si="378"/>
        <v>2.3864593201360718</v>
      </c>
      <c r="DE347" s="25">
        <f t="shared" si="379"/>
        <v>1.2483989540554952</v>
      </c>
      <c r="DF347" s="26">
        <f t="shared" si="380"/>
        <v>0.19286505494095507</v>
      </c>
      <c r="DG347" s="120">
        <f t="shared" si="368"/>
        <v>1.1380603660805766</v>
      </c>
      <c r="DK347" s="6">
        <v>2173</v>
      </c>
      <c r="DL347" s="107">
        <f t="shared" si="342"/>
        <v>8.1242665423955085</v>
      </c>
      <c r="DM347" s="24">
        <f t="shared" si="381"/>
        <v>6.1154517651527929</v>
      </c>
      <c r="DN347" s="34">
        <f t="shared" si="382"/>
        <v>6.8185369371877433</v>
      </c>
      <c r="DO347" s="25">
        <f t="shared" si="383"/>
        <v>6.1154517651527929</v>
      </c>
      <c r="DP347" s="26">
        <f t="shared" si="384"/>
        <v>9.1826777553682584E-2</v>
      </c>
      <c r="DQ347" s="110">
        <f t="shared" si="369"/>
        <v>0.70308517203495047</v>
      </c>
      <c r="DR347" s="67">
        <v>0</v>
      </c>
      <c r="DT347" s="6">
        <v>2173</v>
      </c>
      <c r="DU347" s="107">
        <v>4.5</v>
      </c>
      <c r="DV347" s="24">
        <f t="shared" si="385"/>
        <v>1.7839936659112818</v>
      </c>
      <c r="DW347" s="34">
        <f t="shared" si="386"/>
        <v>2.6737202013172263</v>
      </c>
      <c r="DX347" s="25">
        <f t="shared" si="387"/>
        <v>1.6903387712572713</v>
      </c>
      <c r="DY347" s="26">
        <f t="shared" si="388"/>
        <v>0.448821155150539</v>
      </c>
      <c r="DZ347" s="110">
        <f t="shared" si="370"/>
        <v>0.98338143005995504</v>
      </c>
      <c r="EC347" s="6">
        <v>2173</v>
      </c>
      <c r="ED347" s="107">
        <v>4.5</v>
      </c>
      <c r="EE347" s="24">
        <f>EG346+((ED347-EG346)*EI$130)</f>
        <v>4.3271435523090114</v>
      </c>
      <c r="EF347" s="34">
        <f>EG347+(ED347-EG347)*EI$133</f>
        <v>4.3876433090008575</v>
      </c>
      <c r="EG347" s="25">
        <f>EE347-((EH347-EH346)*EI$132/EI$131)</f>
        <v>4.3271435523090114</v>
      </c>
      <c r="EH347" s="26">
        <f>EH346+(EE347-EH346)*EJ347*EI$129*EI$131/EI$132</f>
        <v>0.18346567920692095</v>
      </c>
      <c r="EI347" s="110">
        <f t="shared" si="371"/>
        <v>6.0499756691846152E-2</v>
      </c>
      <c r="EJ347" s="67">
        <v>0</v>
      </c>
      <c r="EK347" s="6"/>
      <c r="EL347" s="23"/>
      <c r="EM347" s="24"/>
      <c r="EN347" s="34"/>
      <c r="EO347" s="25"/>
      <c r="EP347" s="26"/>
      <c r="EQ347" s="16"/>
      <c r="ES347" s="6"/>
      <c r="ET347" s="23"/>
    </row>
    <row r="348" spans="1:150" x14ac:dyDescent="0.35">
      <c r="A348" s="14">
        <v>2158</v>
      </c>
      <c r="B348" s="107">
        <v>4</v>
      </c>
      <c r="C348" s="24">
        <f t="shared" si="346"/>
        <v>1.3829624001828225</v>
      </c>
      <c r="D348" s="34">
        <f t="shared" si="347"/>
        <v>2.2443853689907538</v>
      </c>
      <c r="E348" s="25">
        <f t="shared" si="348"/>
        <v>1.2990544138319289</v>
      </c>
      <c r="F348" s="26">
        <f t="shared" si="353"/>
        <v>0.18549293865754832</v>
      </c>
      <c r="G348" s="120">
        <f t="shared" si="349"/>
        <v>0.94533095515882493</v>
      </c>
      <c r="I348" s="14">
        <v>2158</v>
      </c>
      <c r="J348" s="107">
        <v>4</v>
      </c>
      <c r="K348" s="24">
        <f t="shared" si="336"/>
        <v>1.5357865631257959</v>
      </c>
      <c r="L348" s="34">
        <f t="shared" si="337"/>
        <v>2.3678079633754496</v>
      </c>
      <c r="M348" s="25">
        <f t="shared" si="338"/>
        <v>1.4889353282699223</v>
      </c>
      <c r="N348" s="26">
        <f t="shared" si="339"/>
        <v>0.1985578304537273</v>
      </c>
      <c r="O348" s="120">
        <f t="shared" si="340"/>
        <v>0.87887263510552738</v>
      </c>
      <c r="Q348" s="14">
        <v>2158</v>
      </c>
      <c r="R348" s="107">
        <v>4</v>
      </c>
      <c r="S348" s="24">
        <f t="shared" si="354"/>
        <v>1.3806686680511597</v>
      </c>
      <c r="T348" s="34">
        <f t="shared" si="355"/>
        <v>2.1889071204763955</v>
      </c>
      <c r="U348" s="25">
        <f t="shared" si="356"/>
        <v>1.2137032622713775</v>
      </c>
      <c r="V348" s="26">
        <f t="shared" si="357"/>
        <v>0.18925981673664899</v>
      </c>
      <c r="W348" s="120">
        <f t="shared" si="350"/>
        <v>0.97520385820501798</v>
      </c>
      <c r="Y348" s="14">
        <v>2158</v>
      </c>
      <c r="Z348" s="107">
        <v>4</v>
      </c>
      <c r="AA348" s="24">
        <f t="shared" si="358"/>
        <v>1.4700470588807002</v>
      </c>
      <c r="AB348" s="34">
        <f t="shared" si="359"/>
        <v>2.2545618420637492</v>
      </c>
      <c r="AC348" s="25">
        <f t="shared" si="360"/>
        <v>1.3147105262519223</v>
      </c>
      <c r="AD348" s="26">
        <f t="shared" si="361"/>
        <v>0.36275165134264581</v>
      </c>
      <c r="AE348" s="120">
        <f t="shared" si="351"/>
        <v>0.9398513158118269</v>
      </c>
      <c r="AG348" s="14">
        <v>2158</v>
      </c>
      <c r="AH348" s="107">
        <v>4</v>
      </c>
      <c r="AI348" s="24">
        <f t="shared" si="362"/>
        <v>1.4877209754589307</v>
      </c>
      <c r="AJ348" s="34">
        <f t="shared" si="363"/>
        <v>2.3354366186981497</v>
      </c>
      <c r="AK348" s="25">
        <f t="shared" si="364"/>
        <v>1.439133259535615</v>
      </c>
      <c r="AL348" s="26">
        <f t="shared" si="365"/>
        <v>0.10020469030305088</v>
      </c>
      <c r="AM348" s="120">
        <f t="shared" si="352"/>
        <v>0.89630335916253467</v>
      </c>
      <c r="AP348" s="14">
        <v>2174</v>
      </c>
      <c r="AQ348" s="107">
        <v>4.5</v>
      </c>
      <c r="AR348" s="24">
        <f t="shared" si="372"/>
        <v>1.6623285873599989</v>
      </c>
      <c r="AS348" s="34">
        <f t="shared" si="373"/>
        <v>2.5903735461097579</v>
      </c>
      <c r="AT348" s="25">
        <f t="shared" si="374"/>
        <v>1.5621131478611661</v>
      </c>
      <c r="AU348" s="26">
        <f t="shared" si="375"/>
        <v>0.23213184933627273</v>
      </c>
      <c r="AV348" s="120">
        <f t="shared" si="366"/>
        <v>1.0282603982485918</v>
      </c>
      <c r="AX348" s="14"/>
      <c r="AZ348" s="14">
        <v>2174</v>
      </c>
      <c r="BA348" s="107">
        <v>4.5</v>
      </c>
      <c r="BB348" s="107">
        <f t="shared" si="343"/>
        <v>6.0722190284196751</v>
      </c>
      <c r="BC348" s="24">
        <f t="shared" si="389"/>
        <v>5.7559239874173169</v>
      </c>
      <c r="BD348" s="34">
        <f t="shared" si="390"/>
        <v>5.8666272517681426</v>
      </c>
      <c r="BE348" s="25">
        <f t="shared" si="391"/>
        <v>5.7559239874173169</v>
      </c>
      <c r="BF348" s="26">
        <f t="shared" si="392"/>
        <v>0.10394635068757667</v>
      </c>
      <c r="BG348" s="16">
        <f t="shared" si="367"/>
        <v>0.11070326435082567</v>
      </c>
      <c r="BH348" s="67">
        <v>0</v>
      </c>
      <c r="BP348" s="107">
        <f t="shared" si="344"/>
        <v>10.20881372014485</v>
      </c>
      <c r="BQ348" s="24">
        <f t="shared" si="399"/>
        <v>9.0438023831309717</v>
      </c>
      <c r="BR348" s="34">
        <f t="shared" si="393"/>
        <v>9.4515563510858289</v>
      </c>
      <c r="BS348" s="25">
        <f t="shared" si="394"/>
        <v>9.0438023831309717</v>
      </c>
      <c r="BT348" s="26">
        <f t="shared" si="395"/>
        <v>0.11201886163892069</v>
      </c>
      <c r="BU348" s="67">
        <v>0</v>
      </c>
      <c r="CC348" s="107">
        <f t="shared" si="345"/>
        <v>18.997493189923247</v>
      </c>
      <c r="CD348" s="24">
        <f t="shared" si="376"/>
        <v>14.661784260186947</v>
      </c>
      <c r="CE348" s="34">
        <f t="shared" si="396"/>
        <v>16.17928238559465</v>
      </c>
      <c r="CF348" s="25">
        <f t="shared" si="397"/>
        <v>14.661784260186947</v>
      </c>
      <c r="CG348" s="26">
        <f t="shared" si="398"/>
        <v>0.11418166311701991</v>
      </c>
      <c r="CH348" s="67">
        <v>0</v>
      </c>
      <c r="CY348" s="67"/>
      <c r="DA348" s="14">
        <v>2174</v>
      </c>
      <c r="DB348" s="107">
        <f t="shared" si="341"/>
        <v>6.5</v>
      </c>
      <c r="DC348" s="24">
        <f t="shared" si="377"/>
        <v>1.3288797400845946</v>
      </c>
      <c r="DD348" s="34">
        <f t="shared" si="378"/>
        <v>2.387083162880951</v>
      </c>
      <c r="DE348" s="25">
        <f t="shared" si="379"/>
        <v>1.2493587121245397</v>
      </c>
      <c r="DF348" s="26">
        <f t="shared" si="380"/>
        <v>0.19401753360704282</v>
      </c>
      <c r="DG348" s="120">
        <f t="shared" si="368"/>
        <v>1.1377244507564113</v>
      </c>
      <c r="DK348" s="14">
        <v>2174</v>
      </c>
      <c r="DL348" s="107">
        <f t="shared" si="342"/>
        <v>8.1289755258701906</v>
      </c>
      <c r="DM348" s="24">
        <f t="shared" si="381"/>
        <v>6.1463090167857866</v>
      </c>
      <c r="DN348" s="34">
        <f t="shared" si="382"/>
        <v>6.8402422949653277</v>
      </c>
      <c r="DO348" s="25">
        <f t="shared" si="383"/>
        <v>6.1463090167857866</v>
      </c>
      <c r="DP348" s="26">
        <f t="shared" si="384"/>
        <v>9.1826777553682584E-2</v>
      </c>
      <c r="DQ348" s="110">
        <f t="shared" si="369"/>
        <v>0.69393327817954109</v>
      </c>
      <c r="DR348" s="67">
        <v>0</v>
      </c>
      <c r="DT348" s="14">
        <v>2174</v>
      </c>
      <c r="DU348" s="107">
        <v>4.5</v>
      </c>
      <c r="DV348" s="24">
        <f t="shared" si="385"/>
        <v>1.7858391564222367</v>
      </c>
      <c r="DW348" s="34">
        <f t="shared" si="386"/>
        <v>2.6749611326165921</v>
      </c>
      <c r="DX348" s="25">
        <f t="shared" si="387"/>
        <v>1.6922478963332184</v>
      </c>
      <c r="DY348" s="26">
        <f t="shared" si="388"/>
        <v>0.45157383927080424</v>
      </c>
      <c r="DZ348" s="110">
        <f t="shared" si="370"/>
        <v>0.9827132362833737</v>
      </c>
      <c r="EC348" s="14">
        <v>2174</v>
      </c>
      <c r="ED348" s="107">
        <v>4.5</v>
      </c>
      <c r="EE348" s="24">
        <f>EG347+((ED348-EG347)*EI$130)</f>
        <v>4.333018942966028</v>
      </c>
      <c r="EF348" s="34">
        <f>EG348+(ED348-EG348)*EI$133</f>
        <v>4.391462312927918</v>
      </c>
      <c r="EG348" s="25">
        <f>EE348-((EH348-EH347)*EI$132/EI$131)</f>
        <v>4.333018942966028</v>
      </c>
      <c r="EH348" s="26">
        <f>EH347+(EE348-EH347)*EJ348*EI$129*EI$131/EI$132</f>
        <v>0.18346567920692095</v>
      </c>
      <c r="EI348" s="110">
        <f t="shared" si="371"/>
        <v>5.8443369961890035E-2</v>
      </c>
      <c r="EJ348" s="67">
        <v>0</v>
      </c>
      <c r="EK348" s="14"/>
      <c r="EL348" s="23"/>
      <c r="EM348" s="24"/>
      <c r="EN348" s="34"/>
      <c r="EO348" s="25"/>
      <c r="EP348" s="26"/>
      <c r="EQ348" s="16"/>
      <c r="ES348" s="14"/>
      <c r="ET348" s="23"/>
    </row>
    <row r="349" spans="1:150" x14ac:dyDescent="0.35">
      <c r="A349" s="6">
        <v>2159</v>
      </c>
      <c r="B349" s="107">
        <v>4</v>
      </c>
      <c r="C349" s="24">
        <f t="shared" si="346"/>
        <v>1.383796581597952</v>
      </c>
      <c r="D349" s="34">
        <f t="shared" si="347"/>
        <v>2.2449449622848805</v>
      </c>
      <c r="E349" s="25">
        <f t="shared" si="348"/>
        <v>1.2999153265921242</v>
      </c>
      <c r="F349" s="26">
        <f t="shared" si="353"/>
        <v>0.18670860901995162</v>
      </c>
      <c r="G349" s="120">
        <f t="shared" si="349"/>
        <v>0.94502963569275633</v>
      </c>
      <c r="I349" s="6">
        <v>2159</v>
      </c>
      <c r="J349" s="107">
        <v>4</v>
      </c>
      <c r="K349" s="24">
        <f t="shared" si="336"/>
        <v>1.5367133557789305</v>
      </c>
      <c r="L349" s="34">
        <f t="shared" si="337"/>
        <v>2.3684206430551566</v>
      </c>
      <c r="M349" s="25">
        <f t="shared" si="338"/>
        <v>1.4898779123925487</v>
      </c>
      <c r="N349" s="26">
        <f t="shared" si="339"/>
        <v>0.19993534349450323</v>
      </c>
      <c r="O349" s="120">
        <f t="shared" si="340"/>
        <v>0.87854273066260791</v>
      </c>
      <c r="Q349" s="6">
        <v>2159</v>
      </c>
      <c r="R349" s="107">
        <v>4</v>
      </c>
      <c r="S349" s="24">
        <f t="shared" si="354"/>
        <v>1.381494051817395</v>
      </c>
      <c r="T349" s="34">
        <f t="shared" si="355"/>
        <v>2.1894778182889585</v>
      </c>
      <c r="U349" s="25">
        <f t="shared" si="356"/>
        <v>1.2145812589060903</v>
      </c>
      <c r="V349" s="26">
        <f t="shared" si="357"/>
        <v>0.19046062819644255</v>
      </c>
      <c r="W349" s="120">
        <f t="shared" si="350"/>
        <v>0.97489655938286823</v>
      </c>
      <c r="Y349" s="6">
        <v>2159</v>
      </c>
      <c r="Z349" s="107">
        <v>4</v>
      </c>
      <c r="AA349" s="24">
        <f t="shared" si="358"/>
        <v>1.4716119902030225</v>
      </c>
      <c r="AB349" s="34">
        <f t="shared" si="359"/>
        <v>2.2556415027956711</v>
      </c>
      <c r="AC349" s="25">
        <f t="shared" si="360"/>
        <v>1.3163715427625711</v>
      </c>
      <c r="AD349" s="26">
        <f t="shared" si="361"/>
        <v>0.3650015128997538</v>
      </c>
      <c r="AE349" s="120">
        <f t="shared" si="351"/>
        <v>0.93926996003310004</v>
      </c>
      <c r="AG349" s="6">
        <v>2159</v>
      </c>
      <c r="AH349" s="107">
        <v>4</v>
      </c>
      <c r="AI349" s="24">
        <f t="shared" si="362"/>
        <v>1.4882097097498745</v>
      </c>
      <c r="AJ349" s="34">
        <f t="shared" si="363"/>
        <v>2.3357591971450029</v>
      </c>
      <c r="AK349" s="25">
        <f t="shared" si="364"/>
        <v>1.4396295340692358</v>
      </c>
      <c r="AL349" s="26">
        <f t="shared" si="365"/>
        <v>0.10090875082016158</v>
      </c>
      <c r="AM349" s="120">
        <f t="shared" si="352"/>
        <v>0.89612966307576714</v>
      </c>
      <c r="AP349" s="6">
        <v>2175</v>
      </c>
      <c r="AQ349" s="107">
        <v>4.5</v>
      </c>
      <c r="AR349" s="24">
        <f t="shared" si="372"/>
        <v>1.6632939710488275</v>
      </c>
      <c r="AS349" s="34">
        <f t="shared" si="373"/>
        <v>2.591023204643816</v>
      </c>
      <c r="AT349" s="25">
        <f t="shared" si="374"/>
        <v>1.5631126225289478</v>
      </c>
      <c r="AU349" s="26">
        <f t="shared" si="375"/>
        <v>0.23358375293801012</v>
      </c>
      <c r="AV349" s="120">
        <f t="shared" si="366"/>
        <v>1.0279105821148682</v>
      </c>
      <c r="AX349" s="6"/>
      <c r="AZ349" s="6">
        <v>2175</v>
      </c>
      <c r="BA349" s="107">
        <v>4.5</v>
      </c>
      <c r="BB349" s="107">
        <f t="shared" si="343"/>
        <v>6.073976088803831</v>
      </c>
      <c r="BC349" s="24">
        <f t="shared" si="389"/>
        <v>5.7668777017890687</v>
      </c>
      <c r="BD349" s="34">
        <f t="shared" si="390"/>
        <v>5.8743621372442352</v>
      </c>
      <c r="BE349" s="25">
        <f t="shared" si="391"/>
        <v>5.7668777017890687</v>
      </c>
      <c r="BF349" s="26">
        <f t="shared" si="392"/>
        <v>0.10394635068757667</v>
      </c>
      <c r="BG349" s="16">
        <f t="shared" si="367"/>
        <v>0.1074844354551665</v>
      </c>
      <c r="BH349" s="67">
        <v>0</v>
      </c>
      <c r="BP349" s="107">
        <f t="shared" si="344"/>
        <v>10.231661140886482</v>
      </c>
      <c r="BQ349" s="24">
        <f t="shared" si="399"/>
        <v>9.0847122387480717</v>
      </c>
      <c r="BR349" s="34">
        <f t="shared" si="393"/>
        <v>9.4861443544965152</v>
      </c>
      <c r="BS349" s="25">
        <f t="shared" si="394"/>
        <v>9.0847122387480717</v>
      </c>
      <c r="BT349" s="26">
        <f t="shared" si="395"/>
        <v>0.11201886163892069</v>
      </c>
      <c r="BU349" s="67">
        <v>0</v>
      </c>
      <c r="CC349" s="107">
        <f t="shared" si="345"/>
        <v>19.159873473196296</v>
      </c>
      <c r="CD349" s="24">
        <f t="shared" si="376"/>
        <v>14.816698452682989</v>
      </c>
      <c r="CE349" s="34">
        <f t="shared" si="396"/>
        <v>16.336809709862646</v>
      </c>
      <c r="CF349" s="25">
        <f t="shared" si="397"/>
        <v>14.816698452682989</v>
      </c>
      <c r="CG349" s="26">
        <f t="shared" si="398"/>
        <v>0.11418166311701991</v>
      </c>
      <c r="CH349" s="67">
        <v>0</v>
      </c>
      <c r="CY349" s="67"/>
      <c r="DA349" s="6">
        <v>2175</v>
      </c>
      <c r="DB349" s="107">
        <f t="shared" si="341"/>
        <v>6.5</v>
      </c>
      <c r="DC349" s="24">
        <f t="shared" si="377"/>
        <v>1.3298247898612312</v>
      </c>
      <c r="DD349" s="34">
        <f t="shared" si="378"/>
        <v>2.3877068832502339</v>
      </c>
      <c r="DE349" s="25">
        <f t="shared" si="379"/>
        <v>1.2503182819234371</v>
      </c>
      <c r="DF349" s="26">
        <f t="shared" si="380"/>
        <v>0.19516980183802535</v>
      </c>
      <c r="DG349" s="120">
        <f t="shared" si="368"/>
        <v>1.1373886013267969</v>
      </c>
      <c r="DK349" s="6">
        <v>2175</v>
      </c>
      <c r="DL349" s="107">
        <f t="shared" si="342"/>
        <v>8.1336099036135376</v>
      </c>
      <c r="DM349" s="24">
        <f t="shared" si="381"/>
        <v>6.1767644028764215</v>
      </c>
      <c r="DN349" s="34">
        <f t="shared" si="382"/>
        <v>6.8616603281344117</v>
      </c>
      <c r="DO349" s="25">
        <f t="shared" si="383"/>
        <v>6.1767644028764215</v>
      </c>
      <c r="DP349" s="26">
        <f t="shared" si="384"/>
        <v>9.1826777553682584E-2</v>
      </c>
      <c r="DQ349" s="110">
        <f t="shared" si="369"/>
        <v>0.68489592525799026</v>
      </c>
      <c r="DR349" s="67">
        <v>0</v>
      </c>
      <c r="DT349" s="6">
        <v>2175</v>
      </c>
      <c r="DU349" s="107">
        <v>4.5</v>
      </c>
      <c r="DV349" s="24">
        <f t="shared" si="385"/>
        <v>1.7876833903368523</v>
      </c>
      <c r="DW349" s="34">
        <f t="shared" si="386"/>
        <v>2.6762012191454483</v>
      </c>
      <c r="DX349" s="25">
        <f t="shared" si="387"/>
        <v>1.6941557217622287</v>
      </c>
      <c r="DY349" s="26">
        <f t="shared" si="388"/>
        <v>0.45432465305241082</v>
      </c>
      <c r="DZ349" s="110">
        <f t="shared" si="370"/>
        <v>0.98204549738321956</v>
      </c>
      <c r="EC349" s="6">
        <v>2175</v>
      </c>
      <c r="ED349" s="107">
        <v>4.5</v>
      </c>
      <c r="EE349" s="24">
        <f>EG348+((ED349-EG348)*EI$130)</f>
        <v>4.3386946290946122</v>
      </c>
      <c r="EF349" s="34">
        <f>EG349+(ED349-EG349)*EI$133</f>
        <v>4.3951515089114981</v>
      </c>
      <c r="EG349" s="25">
        <f>EE349-((EH349-EH348)*EI$132/EI$131)</f>
        <v>4.3386946290946122</v>
      </c>
      <c r="EH349" s="26">
        <f>EH348+(EE349-EH348)*EJ349*EI$129*EI$131/EI$132</f>
        <v>0.18346567920692095</v>
      </c>
      <c r="EI349" s="110">
        <f t="shared" si="371"/>
        <v>5.6456879816885852E-2</v>
      </c>
      <c r="EJ349" s="67">
        <v>0</v>
      </c>
      <c r="EK349" s="6"/>
      <c r="EL349" s="23"/>
      <c r="EM349" s="24"/>
      <c r="EN349" s="34"/>
      <c r="EO349" s="25"/>
      <c r="EP349" s="26"/>
      <c r="EQ349" s="16"/>
      <c r="ES349" s="6"/>
      <c r="ET349" s="23"/>
    </row>
    <row r="350" spans="1:150" x14ac:dyDescent="0.35">
      <c r="A350" s="6">
        <v>2160</v>
      </c>
      <c r="B350" s="107">
        <v>4</v>
      </c>
      <c r="C350" s="24">
        <f t="shared" si="346"/>
        <v>1.3846304832202962</v>
      </c>
      <c r="D350" s="34">
        <f t="shared" si="347"/>
        <v>2.2455043688170773</v>
      </c>
      <c r="E350" s="25">
        <f t="shared" si="348"/>
        <v>1.3007759520262729</v>
      </c>
      <c r="F350" s="26">
        <f t="shared" si="353"/>
        <v>0.18792389208073457</v>
      </c>
      <c r="G350" s="120">
        <f t="shared" si="349"/>
        <v>0.94472841679080433</v>
      </c>
      <c r="I350" s="14">
        <v>2160</v>
      </c>
      <c r="J350" s="107">
        <v>4</v>
      </c>
      <c r="K350" s="24">
        <f t="shared" si="336"/>
        <v>1.5376380053534557</v>
      </c>
      <c r="L350" s="34">
        <f t="shared" si="337"/>
        <v>2.3690319679224547</v>
      </c>
      <c r="M350" s="25">
        <f t="shared" si="338"/>
        <v>1.4908184121883918</v>
      </c>
      <c r="N350" s="26">
        <f t="shared" si="339"/>
        <v>0.20131239035229923</v>
      </c>
      <c r="O350" s="120">
        <f t="shared" si="340"/>
        <v>0.8782135557340629</v>
      </c>
      <c r="Q350" s="14">
        <v>2160</v>
      </c>
      <c r="R350" s="107">
        <v>4</v>
      </c>
      <c r="S350" s="24">
        <f t="shared" si="354"/>
        <v>1.3823191754947655</v>
      </c>
      <c r="T350" s="34">
        <f t="shared" si="355"/>
        <v>2.1900483362674512</v>
      </c>
      <c r="U350" s="25">
        <f t="shared" si="356"/>
        <v>1.2154589788730015</v>
      </c>
      <c r="V350" s="26">
        <f t="shared" si="357"/>
        <v>0.19166106126566387</v>
      </c>
      <c r="W350" s="120">
        <f t="shared" si="350"/>
        <v>0.97458935739444974</v>
      </c>
      <c r="Y350" s="14">
        <v>2160</v>
      </c>
      <c r="Z350" s="107">
        <v>4</v>
      </c>
      <c r="AA350" s="24">
        <f t="shared" si="358"/>
        <v>1.4731759535189541</v>
      </c>
      <c r="AB350" s="34">
        <f t="shared" si="359"/>
        <v>2.2567204956909732</v>
      </c>
      <c r="AC350" s="25">
        <f t="shared" si="360"/>
        <v>1.3180315318322666</v>
      </c>
      <c r="AD350" s="26">
        <f t="shared" si="361"/>
        <v>0.36724998277927101</v>
      </c>
      <c r="AE350" s="120">
        <f t="shared" si="351"/>
        <v>0.93868896385870659</v>
      </c>
      <c r="AG350" s="14">
        <v>2160</v>
      </c>
      <c r="AH350" s="107">
        <v>4</v>
      </c>
      <c r="AI350" s="24">
        <f t="shared" si="362"/>
        <v>1.488696473678333</v>
      </c>
      <c r="AJ350" s="34">
        <f t="shared" si="363"/>
        <v>2.336080537195893</v>
      </c>
      <c r="AK350" s="25">
        <f t="shared" si="364"/>
        <v>1.4401239033782971</v>
      </c>
      <c r="AL350" s="26">
        <f t="shared" si="365"/>
        <v>0.101612701114365</v>
      </c>
      <c r="AM350" s="120">
        <f t="shared" si="352"/>
        <v>0.89595663381759594</v>
      </c>
      <c r="AP350" s="14">
        <v>2176</v>
      </c>
      <c r="AQ350" s="107">
        <v>4.5</v>
      </c>
      <c r="AR350" s="24">
        <f t="shared" si="372"/>
        <v>1.6642590238090509</v>
      </c>
      <c r="AS350" s="34">
        <f t="shared" si="373"/>
        <v>2.5916726406512511</v>
      </c>
      <c r="AT350" s="25">
        <f t="shared" si="374"/>
        <v>1.5641117548480783</v>
      </c>
      <c r="AU350" s="26">
        <f t="shared" si="375"/>
        <v>0.23503516263309668</v>
      </c>
      <c r="AV350" s="120">
        <f t="shared" si="366"/>
        <v>1.0275608858031728</v>
      </c>
      <c r="AX350" s="14"/>
      <c r="AZ350" s="14">
        <v>2176</v>
      </c>
      <c r="BA350" s="107">
        <v>4.5</v>
      </c>
      <c r="BB350" s="107">
        <f t="shared" si="343"/>
        <v>6.075680185877947</v>
      </c>
      <c r="BC350" s="24">
        <f t="shared" si="389"/>
        <v>5.7775128593410896</v>
      </c>
      <c r="BD350" s="34">
        <f t="shared" si="390"/>
        <v>5.88187142362899</v>
      </c>
      <c r="BE350" s="25">
        <f t="shared" si="391"/>
        <v>5.7775128593410896</v>
      </c>
      <c r="BF350" s="26">
        <f t="shared" si="392"/>
        <v>0.10394635068757667</v>
      </c>
      <c r="BG350" s="16">
        <f t="shared" si="367"/>
        <v>0.10435856428790036</v>
      </c>
      <c r="BH350" s="67">
        <v>0</v>
      </c>
      <c r="BP350" s="107">
        <f t="shared" si="344"/>
        <v>10.254132112948367</v>
      </c>
      <c r="BQ350" s="24">
        <f t="shared" si="399"/>
        <v>9.1249870592155293</v>
      </c>
      <c r="BR350" s="34">
        <f t="shared" si="393"/>
        <v>9.5201878280220225</v>
      </c>
      <c r="BS350" s="25">
        <f t="shared" si="394"/>
        <v>9.1249870592155293</v>
      </c>
      <c r="BT350" s="26">
        <f t="shared" si="395"/>
        <v>0.11201886163892069</v>
      </c>
      <c r="BU350" s="67">
        <v>0</v>
      </c>
      <c r="CC350" s="107">
        <f t="shared" si="345"/>
        <v>19.322533375317143</v>
      </c>
      <c r="CD350" s="24">
        <f t="shared" si="376"/>
        <v>14.971879407418509</v>
      </c>
      <c r="CE350" s="34">
        <f t="shared" si="396"/>
        <v>16.494608296183031</v>
      </c>
      <c r="CF350" s="25">
        <f t="shared" si="397"/>
        <v>14.971879407418509</v>
      </c>
      <c r="CG350" s="26">
        <f t="shared" si="398"/>
        <v>0.11418166311701991</v>
      </c>
      <c r="CH350" s="67">
        <v>0</v>
      </c>
      <c r="CY350" s="67"/>
      <c r="DA350" s="14">
        <v>2176</v>
      </c>
      <c r="DB350" s="107">
        <f t="shared" si="341"/>
        <v>6.5</v>
      </c>
      <c r="DC350" s="24">
        <f t="shared" si="377"/>
        <v>1.3307696542529603</v>
      </c>
      <c r="DD350" s="34">
        <f t="shared" si="378"/>
        <v>2.3883304819795441</v>
      </c>
      <c r="DE350" s="25">
        <f t="shared" si="379"/>
        <v>1.2512776645839145</v>
      </c>
      <c r="DF350" s="26">
        <f t="shared" si="380"/>
        <v>0.19632185965931587</v>
      </c>
      <c r="DG350" s="120">
        <f t="shared" si="368"/>
        <v>1.1370528173956296</v>
      </c>
      <c r="DK350" s="14">
        <v>2176</v>
      </c>
      <c r="DL350" s="107">
        <f t="shared" si="342"/>
        <v>8.1381710705444181</v>
      </c>
      <c r="DM350" s="24">
        <f t="shared" si="381"/>
        <v>6.2068229600584335</v>
      </c>
      <c r="DN350" s="34">
        <f t="shared" si="382"/>
        <v>6.8827947987285283</v>
      </c>
      <c r="DO350" s="25">
        <f t="shared" si="383"/>
        <v>6.2068229600584335</v>
      </c>
      <c r="DP350" s="26">
        <f t="shared" si="384"/>
        <v>9.1826777553682584E-2</v>
      </c>
      <c r="DQ350" s="110">
        <f t="shared" si="369"/>
        <v>0.6759718386700948</v>
      </c>
      <c r="DR350" s="67">
        <v>0</v>
      </c>
      <c r="DT350" s="14">
        <v>2176</v>
      </c>
      <c r="DU350" s="107">
        <v>4.5</v>
      </c>
      <c r="DV350" s="24">
        <f t="shared" si="385"/>
        <v>1.7895263687795306</v>
      </c>
      <c r="DW350" s="34">
        <f t="shared" si="386"/>
        <v>2.6774404616411109</v>
      </c>
      <c r="DX350" s="25">
        <f t="shared" si="387"/>
        <v>1.6960622486786323</v>
      </c>
      <c r="DY350" s="26">
        <f t="shared" si="388"/>
        <v>0.45707359776126077</v>
      </c>
      <c r="DZ350" s="110">
        <f t="shared" si="370"/>
        <v>0.98137821296247862</v>
      </c>
      <c r="EC350" s="14">
        <v>2176</v>
      </c>
      <c r="ED350" s="107">
        <v>4.5</v>
      </c>
      <c r="EE350" s="24">
        <f>EG349+((ED350-EG349)*EI$130)</f>
        <v>4.3441773986516861</v>
      </c>
      <c r="EF350" s="34">
        <f>EG350+(ED350-EG350)*EI$133</f>
        <v>4.3987153091235962</v>
      </c>
      <c r="EG350" s="25">
        <f>EE350-((EH350-EH349)*EI$132/EI$131)</f>
        <v>4.3441773986516861</v>
      </c>
      <c r="EH350" s="26">
        <f>EH349+(EE350-EH349)*EJ350*EI$129*EI$131/EI$132</f>
        <v>0.18346567920692095</v>
      </c>
      <c r="EI350" s="110">
        <f t="shared" si="371"/>
        <v>5.4537910471910145E-2</v>
      </c>
      <c r="EJ350" s="67">
        <v>0</v>
      </c>
      <c r="EK350" s="14"/>
      <c r="EL350" s="23"/>
      <c r="EM350" s="24"/>
      <c r="EN350" s="34"/>
      <c r="EO350" s="25"/>
      <c r="EP350" s="26"/>
      <c r="EQ350" s="16"/>
      <c r="ES350" s="14"/>
      <c r="ET350" s="23"/>
    </row>
    <row r="351" spans="1:150" x14ac:dyDescent="0.35">
      <c r="A351" s="14">
        <v>2161</v>
      </c>
      <c r="B351" s="107">
        <v>4</v>
      </c>
      <c r="C351" s="24">
        <f t="shared" si="346"/>
        <v>1.3854641065314486</v>
      </c>
      <c r="D351" s="34">
        <f t="shared" si="347"/>
        <v>2.2460635894879339</v>
      </c>
      <c r="E351" s="25">
        <f t="shared" si="348"/>
        <v>1.3016362915198982</v>
      </c>
      <c r="F351" s="26">
        <f t="shared" si="353"/>
        <v>0.18913878795046718</v>
      </c>
      <c r="G351" s="120">
        <f t="shared" si="349"/>
        <v>0.94442729796803571</v>
      </c>
      <c r="I351" s="6">
        <v>2161</v>
      </c>
      <c r="J351" s="107">
        <v>4</v>
      </c>
      <c r="K351" s="24">
        <f t="shared" si="336"/>
        <v>1.5385606102596834</v>
      </c>
      <c r="L351" s="34">
        <f t="shared" si="337"/>
        <v>2.3696419996659013</v>
      </c>
      <c r="M351" s="25">
        <f t="shared" si="338"/>
        <v>1.4917569225629252</v>
      </c>
      <c r="N351" s="26">
        <f t="shared" si="339"/>
        <v>0.20268896940220388</v>
      </c>
      <c r="O351" s="120">
        <f t="shared" si="340"/>
        <v>0.87788507710297603</v>
      </c>
      <c r="Q351" s="6">
        <v>2161</v>
      </c>
      <c r="R351" s="107">
        <v>4</v>
      </c>
      <c r="S351" s="24">
        <f t="shared" si="354"/>
        <v>1.3831440391652694</v>
      </c>
      <c r="T351" s="34">
        <f t="shared" si="355"/>
        <v>2.1906186744685616</v>
      </c>
      <c r="U351" s="25">
        <f t="shared" si="356"/>
        <v>1.2163364222593258</v>
      </c>
      <c r="V351" s="26">
        <f t="shared" si="357"/>
        <v>0.19286111606354836</v>
      </c>
      <c r="W351" s="120">
        <f t="shared" si="350"/>
        <v>0.97428225220923581</v>
      </c>
      <c r="Y351" s="6">
        <v>2161</v>
      </c>
      <c r="Z351" s="107">
        <v>4</v>
      </c>
      <c r="AA351" s="24">
        <f t="shared" si="358"/>
        <v>1.4747389494273073</v>
      </c>
      <c r="AB351" s="34">
        <f t="shared" si="359"/>
        <v>2.2577988211627793</v>
      </c>
      <c r="AC351" s="25">
        <f t="shared" si="360"/>
        <v>1.3196904940965837</v>
      </c>
      <c r="AD351" s="26">
        <f t="shared" si="361"/>
        <v>0.36949706184203512</v>
      </c>
      <c r="AE351" s="120">
        <f t="shared" si="351"/>
        <v>0.93810832706619562</v>
      </c>
      <c r="AG351" s="6">
        <v>2161</v>
      </c>
      <c r="AH351" s="107">
        <v>4</v>
      </c>
      <c r="AI351" s="24">
        <f t="shared" si="362"/>
        <v>1.4891813688939555</v>
      </c>
      <c r="AJ351" s="34">
        <f t="shared" si="363"/>
        <v>2.3364007025890854</v>
      </c>
      <c r="AK351" s="25">
        <f t="shared" si="364"/>
        <v>1.4406164655216702</v>
      </c>
      <c r="AL351" s="26">
        <f t="shared" si="365"/>
        <v>0.10231654029367349</v>
      </c>
      <c r="AM351" s="120">
        <f t="shared" si="352"/>
        <v>0.89578423706741517</v>
      </c>
      <c r="AP351" s="6">
        <v>2177</v>
      </c>
      <c r="AQ351" s="107">
        <v>4.5</v>
      </c>
      <c r="AR351" s="24">
        <f t="shared" si="372"/>
        <v>1.6652237460111106</v>
      </c>
      <c r="AS351" s="34">
        <f t="shared" si="373"/>
        <v>2.5923218543635218</v>
      </c>
      <c r="AT351" s="25">
        <f t="shared" si="374"/>
        <v>1.565110545174649</v>
      </c>
      <c r="AU351" s="26">
        <f t="shared" si="375"/>
        <v>0.23648607858724829</v>
      </c>
      <c r="AV351" s="120">
        <f t="shared" si="366"/>
        <v>1.0272113091888728</v>
      </c>
      <c r="AX351" s="6"/>
      <c r="AZ351" s="6">
        <v>2177</v>
      </c>
      <c r="BA351" s="107">
        <v>4.5</v>
      </c>
      <c r="BB351" s="107">
        <f t="shared" si="343"/>
        <v>6.0773329627471977</v>
      </c>
      <c r="BC351" s="24">
        <f t="shared" si="389"/>
        <v>5.787838663702396</v>
      </c>
      <c r="BD351" s="34">
        <f t="shared" si="390"/>
        <v>5.889161668368077</v>
      </c>
      <c r="BE351" s="25">
        <f t="shared" si="391"/>
        <v>5.787838663702396</v>
      </c>
      <c r="BF351" s="26">
        <f t="shared" si="392"/>
        <v>0.10394635068757667</v>
      </c>
      <c r="BG351" s="16">
        <f t="shared" si="367"/>
        <v>0.101323004665681</v>
      </c>
      <c r="BH351" s="67">
        <v>0</v>
      </c>
      <c r="BP351" s="107">
        <f t="shared" si="344"/>
        <v>10.276232862806424</v>
      </c>
      <c r="BQ351" s="24">
        <f t="shared" si="399"/>
        <v>9.1646359646912003</v>
      </c>
      <c r="BR351" s="34">
        <f t="shared" si="393"/>
        <v>9.5536948790315286</v>
      </c>
      <c r="BS351" s="25">
        <f t="shared" si="394"/>
        <v>9.1646359646912003</v>
      </c>
      <c r="BT351" s="26">
        <f t="shared" si="395"/>
        <v>0.11201886163892069</v>
      </c>
      <c r="BU351" s="67">
        <v>0</v>
      </c>
      <c r="CC351" s="107">
        <f t="shared" si="345"/>
        <v>19.485473377789436</v>
      </c>
      <c r="CD351" s="24">
        <f t="shared" si="376"/>
        <v>15.127327583758083</v>
      </c>
      <c r="CE351" s="34">
        <f t="shared" si="396"/>
        <v>16.652678611669057</v>
      </c>
      <c r="CF351" s="25">
        <f t="shared" si="397"/>
        <v>15.127327583758083</v>
      </c>
      <c r="CG351" s="26">
        <f t="shared" si="398"/>
        <v>0.11418166311701991</v>
      </c>
      <c r="CH351" s="67">
        <v>0</v>
      </c>
      <c r="CY351" s="67"/>
      <c r="DA351" s="6">
        <v>2177</v>
      </c>
      <c r="DB351" s="107">
        <f t="shared" si="341"/>
        <v>6.5</v>
      </c>
      <c r="DC351" s="24">
        <f t="shared" si="377"/>
        <v>1.331714334374166</v>
      </c>
      <c r="DD351" s="34">
        <f t="shared" si="378"/>
        <v>2.3889539597436817</v>
      </c>
      <c r="DE351" s="25">
        <f t="shared" si="379"/>
        <v>1.2522368611441257</v>
      </c>
      <c r="DF351" s="26">
        <f t="shared" si="380"/>
        <v>0.19747370709743239</v>
      </c>
      <c r="DG351" s="120">
        <f t="shared" si="368"/>
        <v>1.1367170985995561</v>
      </c>
      <c r="DK351" s="6">
        <v>2177</v>
      </c>
      <c r="DL351" s="107">
        <f t="shared" si="342"/>
        <v>8.1426603877210368</v>
      </c>
      <c r="DM351" s="24">
        <f t="shared" si="381"/>
        <v>6.236489668637363</v>
      </c>
      <c r="DN351" s="34">
        <f t="shared" si="382"/>
        <v>6.9036494203166487</v>
      </c>
      <c r="DO351" s="25">
        <f t="shared" si="383"/>
        <v>6.236489668637363</v>
      </c>
      <c r="DP351" s="26">
        <f t="shared" si="384"/>
        <v>9.1826777553682584E-2</v>
      </c>
      <c r="DQ351" s="110">
        <f t="shared" si="369"/>
        <v>0.66715975167928576</v>
      </c>
      <c r="DR351" s="67">
        <v>0</v>
      </c>
      <c r="DT351" s="6">
        <v>2177</v>
      </c>
      <c r="DU351" s="107">
        <v>4.5</v>
      </c>
      <c r="DV351" s="24">
        <f t="shared" si="385"/>
        <v>1.7913680928460456</v>
      </c>
      <c r="DW351" s="34">
        <f t="shared" si="386"/>
        <v>2.6786788608235712</v>
      </c>
      <c r="DX351" s="25">
        <f t="shared" si="387"/>
        <v>1.69796747819011</v>
      </c>
      <c r="DY351" s="26">
        <f t="shared" si="388"/>
        <v>0.45982067466290594</v>
      </c>
      <c r="DZ351" s="110">
        <f t="shared" si="370"/>
        <v>0.98071138263346125</v>
      </c>
      <c r="EC351" s="6">
        <v>2177</v>
      </c>
      <c r="ED351" s="107">
        <v>4.5</v>
      </c>
      <c r="EE351" s="24">
        <f>EG350+((ED351-EG350)*EI$130)</f>
        <v>4.3494738088715152</v>
      </c>
      <c r="EF351" s="34">
        <f>EG351+(ED351-EG351)*EI$133</f>
        <v>4.4021579757664853</v>
      </c>
      <c r="EG351" s="25">
        <f>EE351-((EH351-EH350)*EI$132/EI$131)</f>
        <v>4.3494738088715152</v>
      </c>
      <c r="EH351" s="26">
        <f>EH350+(EE351-EH350)*EJ351*EI$129*EI$131/EI$132</f>
        <v>0.18346567920692095</v>
      </c>
      <c r="EI351" s="110">
        <f t="shared" si="371"/>
        <v>5.2684166894970019E-2</v>
      </c>
      <c r="EJ351" s="67">
        <v>0</v>
      </c>
      <c r="EK351" s="6"/>
      <c r="EL351" s="23"/>
      <c r="EM351" s="24"/>
      <c r="EN351" s="34"/>
      <c r="EO351" s="25"/>
      <c r="EP351" s="26"/>
      <c r="EQ351" s="16"/>
      <c r="ES351" s="6"/>
      <c r="ET351" s="23"/>
    </row>
    <row r="352" spans="1:150" x14ac:dyDescent="0.35">
      <c r="A352" s="6">
        <v>2162</v>
      </c>
      <c r="B352" s="107">
        <v>4</v>
      </c>
      <c r="C352" s="24">
        <f t="shared" si="346"/>
        <v>1.3862974528734615</v>
      </c>
      <c r="D352" s="34">
        <f t="shared" si="347"/>
        <v>2.246622625113754</v>
      </c>
      <c r="E352" s="25">
        <f t="shared" si="348"/>
        <v>1.3024963463288521</v>
      </c>
      <c r="F352" s="26">
        <f t="shared" si="353"/>
        <v>0.19035329674096876</v>
      </c>
      <c r="G352" s="120">
        <f t="shared" si="349"/>
        <v>0.94412627878490185</v>
      </c>
      <c r="I352" s="14">
        <v>2162</v>
      </c>
      <c r="J352" s="107">
        <v>4</v>
      </c>
      <c r="K352" s="24">
        <f t="shared" si="336"/>
        <v>1.5394812635973205</v>
      </c>
      <c r="L352" s="34">
        <f t="shared" si="337"/>
        <v>2.370250796645319</v>
      </c>
      <c r="M352" s="25">
        <f t="shared" si="338"/>
        <v>1.4926935333004909</v>
      </c>
      <c r="N352" s="26">
        <f t="shared" si="339"/>
        <v>0.20406507911681651</v>
      </c>
      <c r="O352" s="120">
        <f t="shared" si="340"/>
        <v>0.87755726334482809</v>
      </c>
      <c r="Q352" s="14">
        <v>2162</v>
      </c>
      <c r="R352" s="107">
        <v>4</v>
      </c>
      <c r="S352" s="24">
        <f t="shared" si="354"/>
        <v>1.3839686429108693</v>
      </c>
      <c r="T352" s="34">
        <f t="shared" si="355"/>
        <v>2.1911888329489595</v>
      </c>
      <c r="U352" s="25">
        <f t="shared" si="356"/>
        <v>1.2172135891522453</v>
      </c>
      <c r="V352" s="26">
        <f t="shared" si="357"/>
        <v>0.19406079270929386</v>
      </c>
      <c r="W352" s="120">
        <f t="shared" si="350"/>
        <v>0.97397524379671419</v>
      </c>
      <c r="Y352" s="14">
        <v>2162</v>
      </c>
      <c r="Z352" s="107">
        <v>4</v>
      </c>
      <c r="AA352" s="24">
        <f t="shared" si="358"/>
        <v>1.4763009785265204</v>
      </c>
      <c r="AB352" s="34">
        <f t="shared" si="359"/>
        <v>2.2588764796239502</v>
      </c>
      <c r="AC352" s="25">
        <f t="shared" si="360"/>
        <v>1.321348430190693</v>
      </c>
      <c r="AD352" s="26">
        <f t="shared" si="361"/>
        <v>0.37174275094835146</v>
      </c>
      <c r="AE352" s="120">
        <f t="shared" si="351"/>
        <v>0.93752804943325718</v>
      </c>
      <c r="AG352" s="14">
        <v>2162</v>
      </c>
      <c r="AH352" s="107">
        <v>4</v>
      </c>
      <c r="AI352" s="24">
        <f t="shared" si="362"/>
        <v>1.489664491576413</v>
      </c>
      <c r="AJ352" s="34">
        <f t="shared" si="363"/>
        <v>2.3367197536329862</v>
      </c>
      <c r="AK352" s="25">
        <f t="shared" si="364"/>
        <v>1.4411073132815171</v>
      </c>
      <c r="AL352" s="26">
        <f t="shared" si="365"/>
        <v>0.10302026751533865</v>
      </c>
      <c r="AM352" s="120">
        <f t="shared" si="352"/>
        <v>0.89561244035146914</v>
      </c>
      <c r="AP352" s="14">
        <v>2178</v>
      </c>
      <c r="AQ352" s="107">
        <v>4.5</v>
      </c>
      <c r="AR352" s="24">
        <f t="shared" si="372"/>
        <v>1.6661881379988341</v>
      </c>
      <c r="AS352" s="34">
        <f t="shared" si="373"/>
        <v>2.5929708459960157</v>
      </c>
      <c r="AT352" s="25">
        <f t="shared" si="374"/>
        <v>1.5661089938400239</v>
      </c>
      <c r="AU352" s="26">
        <f t="shared" si="375"/>
        <v>0.23793650096636149</v>
      </c>
      <c r="AV352" s="120">
        <f t="shared" si="366"/>
        <v>1.0268618521559918</v>
      </c>
      <c r="AX352" s="14"/>
      <c r="AZ352" s="14">
        <v>2178</v>
      </c>
      <c r="BA352" s="107">
        <v>4.5</v>
      </c>
      <c r="BB352" s="107">
        <f t="shared" si="343"/>
        <v>6.0789360086798618</v>
      </c>
      <c r="BC352" s="24">
        <f t="shared" si="389"/>
        <v>5.7978640562634203</v>
      </c>
      <c r="BD352" s="34">
        <f t="shared" si="390"/>
        <v>5.8962392396091747</v>
      </c>
      <c r="BE352" s="25">
        <f t="shared" si="391"/>
        <v>5.7978640562634203</v>
      </c>
      <c r="BF352" s="26">
        <f t="shared" si="392"/>
        <v>0.10394635068757667</v>
      </c>
      <c r="BG352" s="16">
        <f t="shared" si="367"/>
        <v>9.8375183345754458E-2</v>
      </c>
      <c r="BH352" s="67">
        <v>0</v>
      </c>
      <c r="BP352" s="107">
        <f t="shared" si="344"/>
        <v>10.297969511812063</v>
      </c>
      <c r="BQ352" s="24">
        <f t="shared" si="399"/>
        <v>9.203667972054042</v>
      </c>
      <c r="BR352" s="34">
        <f t="shared" si="393"/>
        <v>9.5866735109693497</v>
      </c>
      <c r="BS352" s="25">
        <f t="shared" si="394"/>
        <v>9.203667972054042</v>
      </c>
      <c r="BT352" s="26">
        <f t="shared" si="395"/>
        <v>0.11201886163892069</v>
      </c>
      <c r="BU352" s="67">
        <v>0</v>
      </c>
      <c r="CC352" s="107">
        <f t="shared" si="345"/>
        <v>19.648693962945991</v>
      </c>
      <c r="CD352" s="24">
        <f t="shared" si="376"/>
        <v>15.283043441857314</v>
      </c>
      <c r="CE352" s="34">
        <f t="shared" si="396"/>
        <v>16.811021124238351</v>
      </c>
      <c r="CF352" s="25">
        <f t="shared" si="397"/>
        <v>15.283043441857314</v>
      </c>
      <c r="CG352" s="26">
        <f t="shared" si="398"/>
        <v>0.11418166311701991</v>
      </c>
      <c r="CH352" s="67">
        <v>0</v>
      </c>
      <c r="CY352" s="67"/>
      <c r="DA352" s="14">
        <v>2178</v>
      </c>
      <c r="DB352" s="107">
        <f t="shared" si="341"/>
        <v>6.5</v>
      </c>
      <c r="DC352" s="24">
        <f t="shared" si="377"/>
        <v>1.3326588312470919</v>
      </c>
      <c r="DD352" s="34">
        <f t="shared" si="378"/>
        <v>2.3895773171617996</v>
      </c>
      <c r="DE352" s="25">
        <f t="shared" si="379"/>
        <v>1.253195872556615</v>
      </c>
      <c r="DF352" s="26">
        <f t="shared" si="380"/>
        <v>0.19862534417990307</v>
      </c>
      <c r="DG352" s="120">
        <f t="shared" si="368"/>
        <v>1.1363814446051845</v>
      </c>
      <c r="DK352" s="14">
        <v>2178</v>
      </c>
      <c r="DL352" s="107">
        <f t="shared" si="342"/>
        <v>8.1470791834612886</v>
      </c>
      <c r="DM352" s="24">
        <f t="shared" si="381"/>
        <v>6.26576945295204</v>
      </c>
      <c r="DN352" s="34">
        <f t="shared" si="382"/>
        <v>6.9242278586302772</v>
      </c>
      <c r="DO352" s="25">
        <f t="shared" si="383"/>
        <v>6.26576945295204</v>
      </c>
      <c r="DP352" s="26">
        <f t="shared" si="384"/>
        <v>9.1826777553682584E-2</v>
      </c>
      <c r="DQ352" s="110">
        <f t="shared" si="369"/>
        <v>0.65845840567823721</v>
      </c>
      <c r="DR352" s="67">
        <v>0</v>
      </c>
      <c r="DT352" s="14">
        <v>2178</v>
      </c>
      <c r="DU352" s="107">
        <v>4.5</v>
      </c>
      <c r="DV352" s="24">
        <f t="shared" si="385"/>
        <v>1.7932085636064281</v>
      </c>
      <c r="DW352" s="34">
        <f t="shared" si="386"/>
        <v>2.6799164173972487</v>
      </c>
      <c r="DX352" s="25">
        <f t="shared" si="387"/>
        <v>1.6998714113803826</v>
      </c>
      <c r="DY352" s="26">
        <f t="shared" si="388"/>
        <v>0.46256588502249552</v>
      </c>
      <c r="DZ352" s="110">
        <f t="shared" si="370"/>
        <v>0.98004500601686617</v>
      </c>
      <c r="EC352" s="14">
        <v>2178</v>
      </c>
      <c r="ED352" s="107">
        <v>4.5</v>
      </c>
      <c r="EE352" s="24">
        <f>EG351+((ED352-EG351)*EI$130)</f>
        <v>4.3545901941079723</v>
      </c>
      <c r="EF352" s="34">
        <f>EG352+(ED352-EG352)*EI$133</f>
        <v>4.4054836261701817</v>
      </c>
      <c r="EG352" s="25">
        <f>EE352-((EH352-EH351)*EI$132/EI$131)</f>
        <v>4.3545901941079723</v>
      </c>
      <c r="EH352" s="26">
        <f>EH351+(EE352-EH351)*EJ352*EI$129*EI$131/EI$132</f>
        <v>0.18346567920692095</v>
      </c>
      <c r="EI352" s="110">
        <f t="shared" si="371"/>
        <v>5.0893432062209421E-2</v>
      </c>
      <c r="EJ352" s="67">
        <v>0</v>
      </c>
      <c r="EK352" s="14"/>
      <c r="EL352" s="23"/>
      <c r="EM352" s="24"/>
      <c r="EN352" s="34"/>
      <c r="EO352" s="25"/>
      <c r="EP352" s="26"/>
      <c r="EQ352" s="16"/>
      <c r="ES352" s="14"/>
      <c r="ET352" s="23"/>
    </row>
    <row r="353" spans="1:150" x14ac:dyDescent="0.35">
      <c r="A353" s="6">
        <v>2163</v>
      </c>
      <c r="B353" s="107">
        <v>4</v>
      </c>
      <c r="C353" s="24">
        <f t="shared" si="346"/>
        <v>1.3871305234627844</v>
      </c>
      <c r="D353" s="34">
        <f t="shared" si="347"/>
        <v>2.2471814764349669</v>
      </c>
      <c r="E353" s="25">
        <f t="shared" si="348"/>
        <v>1.3033561175922568</v>
      </c>
      <c r="F353" s="26">
        <f t="shared" si="353"/>
        <v>0.19156741856517931</v>
      </c>
      <c r="G353" s="120">
        <f t="shared" si="349"/>
        <v>0.94382535884271013</v>
      </c>
      <c r="I353" s="6">
        <v>2163</v>
      </c>
      <c r="J353" s="107">
        <v>4</v>
      </c>
      <c r="K353" s="24">
        <f t="shared" ref="K353:K390" si="400">M352+((J353-M352)*O$130)</f>
        <v>1.5404000534423825</v>
      </c>
      <c r="L353" s="34">
        <f t="shared" ref="L353:L390" si="401">M353+(J353-M353)*O$133</f>
        <v>2.3708584140716416</v>
      </c>
      <c r="M353" s="25">
        <f t="shared" ref="M353:M390" si="402">K353-((N353-N352)*O$132/O$131)</f>
        <v>1.4936283293409873</v>
      </c>
      <c r="N353" s="26">
        <f t="shared" ref="N353:N390" si="403">N352+(K353-N352)*O$129*O$131/O$132</f>
        <v>0.20544071806097519</v>
      </c>
      <c r="O353" s="120">
        <f t="shared" ref="O353:O390" si="404">L353-M353</f>
        <v>0.87723008473065422</v>
      </c>
      <c r="Q353" s="6">
        <v>2163</v>
      </c>
      <c r="R353" s="107">
        <v>4</v>
      </c>
      <c r="S353" s="24">
        <f t="shared" si="354"/>
        <v>1.3847929868134972</v>
      </c>
      <c r="T353" s="34">
        <f t="shared" si="355"/>
        <v>2.1917588117652906</v>
      </c>
      <c r="U353" s="25">
        <f t="shared" si="356"/>
        <v>1.2180904796389085</v>
      </c>
      <c r="V353" s="26">
        <f t="shared" si="357"/>
        <v>0.19526009132206068</v>
      </c>
      <c r="W353" s="120">
        <f t="shared" si="350"/>
        <v>0.97366833212638215</v>
      </c>
      <c r="Y353" s="6">
        <v>2163</v>
      </c>
      <c r="Z353" s="107">
        <v>4</v>
      </c>
      <c r="AA353" s="24">
        <f t="shared" si="358"/>
        <v>1.4778620414146508</v>
      </c>
      <c r="AB353" s="34">
        <f t="shared" si="359"/>
        <v>2.2599534714870897</v>
      </c>
      <c r="AC353" s="25">
        <f t="shared" si="360"/>
        <v>1.3230053407493692</v>
      </c>
      <c r="AD353" s="26">
        <f t="shared" si="361"/>
        <v>0.37398705095799323</v>
      </c>
      <c r="AE353" s="120">
        <f t="shared" si="351"/>
        <v>0.93694813073772054</v>
      </c>
      <c r="AG353" s="6">
        <v>2163</v>
      </c>
      <c r="AH353" s="107">
        <v>4</v>
      </c>
      <c r="AI353" s="24">
        <f t="shared" si="362"/>
        <v>1.4901459327297901</v>
      </c>
      <c r="AJ353" s="34">
        <f t="shared" si="363"/>
        <v>2.3370377473907347</v>
      </c>
      <c r="AK353" s="25">
        <f t="shared" si="364"/>
        <v>1.4415965344472841</v>
      </c>
      <c r="AL353" s="26">
        <f t="shared" si="365"/>
        <v>0.10372388198320105</v>
      </c>
      <c r="AM353" s="120">
        <f t="shared" si="352"/>
        <v>0.89544121294345058</v>
      </c>
      <c r="AP353" s="6">
        <v>2179</v>
      </c>
      <c r="AQ353" s="107">
        <v>4.5</v>
      </c>
      <c r="AR353" s="24">
        <f t="shared" si="372"/>
        <v>1.6671522000921735</v>
      </c>
      <c r="AS353" s="34">
        <f t="shared" si="373"/>
        <v>2.593619615749688</v>
      </c>
      <c r="AT353" s="25">
        <f t="shared" si="374"/>
        <v>1.5671071011533666</v>
      </c>
      <c r="AU353" s="26">
        <f t="shared" si="375"/>
        <v>0.23938642993648912</v>
      </c>
      <c r="AV353" s="120">
        <f t="shared" si="366"/>
        <v>1.0265125145963214</v>
      </c>
      <c r="AX353" s="6"/>
      <c r="AZ353" s="6">
        <v>2179</v>
      </c>
      <c r="BA353" s="107">
        <v>4.5</v>
      </c>
      <c r="BB353" s="107">
        <f t="shared" si="343"/>
        <v>6.0804908610494381</v>
      </c>
      <c r="BC353" s="24">
        <f t="shared" si="389"/>
        <v>5.8075977234202512</v>
      </c>
      <c r="BD353" s="34">
        <f t="shared" si="390"/>
        <v>5.903110321590467</v>
      </c>
      <c r="BE353" s="25">
        <f t="shared" si="391"/>
        <v>5.8075977234202512</v>
      </c>
      <c r="BF353" s="26">
        <f t="shared" si="392"/>
        <v>0.10394635068757667</v>
      </c>
      <c r="BG353" s="16">
        <f t="shared" si="367"/>
        <v>9.5512598170215846E-2</v>
      </c>
      <c r="BH353" s="67">
        <v>0</v>
      </c>
      <c r="BP353" s="107">
        <f t="shared" si="344"/>
        <v>10.31934807812339</v>
      </c>
      <c r="BQ353" s="24">
        <f t="shared" si="399"/>
        <v>9.2420919949070708</v>
      </c>
      <c r="BR353" s="34">
        <f t="shared" si="393"/>
        <v>9.6191316240327822</v>
      </c>
      <c r="BS353" s="25">
        <f t="shared" si="394"/>
        <v>9.2420919949070708</v>
      </c>
      <c r="BT353" s="26">
        <f t="shared" si="395"/>
        <v>0.11201886163892069</v>
      </c>
      <c r="BU353" s="67">
        <v>0</v>
      </c>
      <c r="CC353" s="107">
        <f t="shared" si="345"/>
        <v>19.81219561395018</v>
      </c>
      <c r="CD353" s="24">
        <f t="shared" si="376"/>
        <v>15.439027442664193</v>
      </c>
      <c r="CE353" s="34">
        <f t="shared" si="396"/>
        <v>16.969636302614287</v>
      </c>
      <c r="CF353" s="25">
        <f t="shared" si="397"/>
        <v>15.439027442664193</v>
      </c>
      <c r="CG353" s="26">
        <f t="shared" si="398"/>
        <v>0.11418166311701991</v>
      </c>
      <c r="CH353" s="67">
        <v>0</v>
      </c>
      <c r="CY353" s="67"/>
      <c r="DA353" s="6">
        <v>2179</v>
      </c>
      <c r="DB353" s="107">
        <f t="shared" si="341"/>
        <v>6.5</v>
      </c>
      <c r="DC353" s="24">
        <f t="shared" si="377"/>
        <v>1.3336031458096849</v>
      </c>
      <c r="DD353" s="34">
        <f t="shared" si="378"/>
        <v>2.3902005548021394</v>
      </c>
      <c r="DE353" s="25">
        <f t="shared" si="379"/>
        <v>1.2541546996955992</v>
      </c>
      <c r="DF353" s="26">
        <f t="shared" si="380"/>
        <v>0.19977677093517968</v>
      </c>
      <c r="DG353" s="120">
        <f t="shared" si="368"/>
        <v>1.1360458551065402</v>
      </c>
      <c r="DK353" s="6">
        <v>2179</v>
      </c>
      <c r="DL353" s="107">
        <f t="shared" si="342"/>
        <v>8.1514287544140966</v>
      </c>
      <c r="DM353" s="24">
        <f t="shared" si="381"/>
        <v>6.2946671817469459</v>
      </c>
      <c r="DN353" s="34">
        <f t="shared" si="382"/>
        <v>6.9445337321804486</v>
      </c>
      <c r="DO353" s="25">
        <f t="shared" si="383"/>
        <v>6.2946671817469459</v>
      </c>
      <c r="DP353" s="26">
        <f t="shared" si="384"/>
        <v>9.1826777553682584E-2</v>
      </c>
      <c r="DQ353" s="110">
        <f t="shared" si="369"/>
        <v>0.64986655043350261</v>
      </c>
      <c r="DR353" s="67">
        <v>0</v>
      </c>
      <c r="DT353" s="6">
        <v>2179</v>
      </c>
      <c r="DU353" s="107">
        <v>4.5</v>
      </c>
      <c r="DV353" s="24">
        <f t="shared" si="385"/>
        <v>1.7950477821075634</v>
      </c>
      <c r="DW353" s="34">
        <f t="shared" si="386"/>
        <v>2.6811531320525459</v>
      </c>
      <c r="DX353" s="25">
        <f t="shared" si="387"/>
        <v>1.7017740493116091</v>
      </c>
      <c r="DY353" s="26">
        <f t="shared" si="388"/>
        <v>0.46530923010472947</v>
      </c>
      <c r="DZ353" s="110">
        <f t="shared" si="370"/>
        <v>0.97937908274093677</v>
      </c>
      <c r="EC353" s="6">
        <v>2179</v>
      </c>
      <c r="ED353" s="107">
        <v>4.5</v>
      </c>
      <c r="EE353" s="24">
        <f>EG352+((ED353-EG352)*EI$130)</f>
        <v>4.359532673410242</v>
      </c>
      <c r="EF353" s="34">
        <f>EG353+(ED353-EG353)*EI$133</f>
        <v>4.408696237716657</v>
      </c>
      <c r="EG353" s="25">
        <f>EE353-((EH353-EH352)*EI$132/EI$131)</f>
        <v>4.359532673410242</v>
      </c>
      <c r="EH353" s="26">
        <f>EH352+(EE353-EH352)*EJ353*EI$129*EI$131/EI$132</f>
        <v>0.18346567920692095</v>
      </c>
      <c r="EI353" s="110">
        <f t="shared" si="371"/>
        <v>4.9163564306414997E-2</v>
      </c>
      <c r="EJ353" s="67">
        <v>0</v>
      </c>
      <c r="EK353" s="6"/>
      <c r="EL353" s="23"/>
      <c r="EM353" s="24"/>
      <c r="EN353" s="34"/>
      <c r="EO353" s="25"/>
      <c r="EP353" s="26"/>
      <c r="EQ353" s="16"/>
      <c r="ES353" s="6"/>
      <c r="ET353" s="23"/>
    </row>
    <row r="354" spans="1:150" x14ac:dyDescent="0.35">
      <c r="A354" s="14">
        <v>2164</v>
      </c>
      <c r="B354" s="107">
        <v>4</v>
      </c>
      <c r="C354" s="24">
        <f t="shared" si="346"/>
        <v>1.3879633194027998</v>
      </c>
      <c r="D354" s="34">
        <f t="shared" si="347"/>
        <v>2.2477401441237079</v>
      </c>
      <c r="E354" s="25">
        <f t="shared" si="348"/>
        <v>1.3042156063441666</v>
      </c>
      <c r="F354" s="26">
        <f t="shared" si="353"/>
        <v>0.19278115353704356</v>
      </c>
      <c r="G354" s="120">
        <f t="shared" si="349"/>
        <v>0.94352453777954137</v>
      </c>
      <c r="I354" s="14">
        <v>2164</v>
      </c>
      <c r="J354" s="107">
        <v>4</v>
      </c>
      <c r="K354" s="24">
        <f t="shared" si="400"/>
        <v>1.5413170631186164</v>
      </c>
      <c r="L354" s="34">
        <f t="shared" si="401"/>
        <v>2.371464904177039</v>
      </c>
      <c r="M354" s="25">
        <f t="shared" si="402"/>
        <v>1.4945613910415987</v>
      </c>
      <c r="N354" s="26">
        <f t="shared" si="403"/>
        <v>0.20681588488676983</v>
      </c>
      <c r="O354" s="120">
        <f t="shared" si="404"/>
        <v>0.87690351313544035</v>
      </c>
      <c r="Q354" s="14">
        <v>2164</v>
      </c>
      <c r="R354" s="107">
        <v>4</v>
      </c>
      <c r="S354" s="24">
        <f t="shared" si="354"/>
        <v>1.3856170709550535</v>
      </c>
      <c r="T354" s="34">
        <f t="shared" si="355"/>
        <v>2.1923286109741831</v>
      </c>
      <c r="U354" s="25">
        <f t="shared" si="356"/>
        <v>1.2189670938064354</v>
      </c>
      <c r="V354" s="26">
        <f t="shared" si="357"/>
        <v>0.1964590120209716</v>
      </c>
      <c r="W354" s="120">
        <f t="shared" si="350"/>
        <v>0.97336151716774766</v>
      </c>
      <c r="Y354" s="14">
        <v>2164</v>
      </c>
      <c r="Z354" s="107">
        <v>4</v>
      </c>
      <c r="AA354" s="24">
        <f t="shared" si="358"/>
        <v>1.4794221386893835</v>
      </c>
      <c r="AB354" s="34">
        <f t="shared" si="359"/>
        <v>2.2610297971645412</v>
      </c>
      <c r="AC354" s="25">
        <f t="shared" si="360"/>
        <v>1.324661226406987</v>
      </c>
      <c r="AD354" s="26">
        <f t="shared" si="361"/>
        <v>0.37622996273020187</v>
      </c>
      <c r="AE354" s="120">
        <f t="shared" si="351"/>
        <v>0.9363685707575542</v>
      </c>
      <c r="AG354" s="14">
        <v>2164</v>
      </c>
      <c r="AH354" s="107">
        <v>4</v>
      </c>
      <c r="AI354" s="24">
        <f t="shared" si="362"/>
        <v>1.4906257784611363</v>
      </c>
      <c r="AJ354" s="34">
        <f t="shared" si="363"/>
        <v>2.3373547378548656</v>
      </c>
      <c r="AK354" s="25">
        <f t="shared" si="364"/>
        <v>1.4420842120844086</v>
      </c>
      <c r="AL354" s="26">
        <f t="shared" si="365"/>
        <v>0.10442738294518261</v>
      </c>
      <c r="AM354" s="120">
        <f t="shared" si="352"/>
        <v>0.89527052577045696</v>
      </c>
      <c r="AP354" s="14">
        <v>2180</v>
      </c>
      <c r="AQ354" s="107">
        <v>4.5</v>
      </c>
      <c r="AR354" s="24">
        <f t="shared" si="372"/>
        <v>1.6681159325896446</v>
      </c>
      <c r="AS354" s="34">
        <f t="shared" si="373"/>
        <v>2.5942681638125507</v>
      </c>
      <c r="AT354" s="25">
        <f t="shared" si="374"/>
        <v>1.5681048674039244</v>
      </c>
      <c r="AU354" s="26">
        <f t="shared" si="375"/>
        <v>0.2408358656638184</v>
      </c>
      <c r="AV354" s="120">
        <f t="shared" si="366"/>
        <v>1.0261632964086262</v>
      </c>
      <c r="AX354" s="14"/>
      <c r="AZ354" s="14">
        <v>2180</v>
      </c>
      <c r="BA354" s="107">
        <v>4.5</v>
      </c>
      <c r="BB354" s="107">
        <f t="shared" si="343"/>
        <v>6.0819990071955301</v>
      </c>
      <c r="BC354" s="24">
        <f t="shared" si="389"/>
        <v>5.8170481036334714</v>
      </c>
      <c r="BD354" s="34">
        <f t="shared" si="390"/>
        <v>5.9097809198801921</v>
      </c>
      <c r="BE354" s="25">
        <f t="shared" si="391"/>
        <v>5.8170481036334714</v>
      </c>
      <c r="BF354" s="26">
        <f t="shared" si="392"/>
        <v>0.10394635068757667</v>
      </c>
      <c r="BG354" s="16">
        <f t="shared" si="367"/>
        <v>9.2732816246720695E-2</v>
      </c>
      <c r="BH354" s="67">
        <v>0</v>
      </c>
      <c r="BP354" s="107">
        <f t="shared" si="344"/>
        <v>10.340374478590164</v>
      </c>
      <c r="BQ354" s="24">
        <f t="shared" si="399"/>
        <v>9.2799168436451165</v>
      </c>
      <c r="BR354" s="34">
        <f t="shared" si="393"/>
        <v>9.6510770158758827</v>
      </c>
      <c r="BS354" s="25">
        <f t="shared" si="394"/>
        <v>9.2799168436451165</v>
      </c>
      <c r="BT354" s="26">
        <f t="shared" si="395"/>
        <v>0.11201886163892069</v>
      </c>
      <c r="BU354" s="67">
        <v>0</v>
      </c>
      <c r="CC354" s="107">
        <f t="shared" si="345"/>
        <v>19.975978814797404</v>
      </c>
      <c r="CD354" s="24">
        <f t="shared" si="376"/>
        <v>15.595280047920461</v>
      </c>
      <c r="CE354" s="34">
        <f t="shared" si="396"/>
        <v>17.12852461632739</v>
      </c>
      <c r="CF354" s="25">
        <f t="shared" si="397"/>
        <v>15.595280047920461</v>
      </c>
      <c r="CG354" s="26">
        <f t="shared" si="398"/>
        <v>0.11418166311701991</v>
      </c>
      <c r="CH354" s="67">
        <v>0</v>
      </c>
      <c r="CY354" s="67"/>
      <c r="DA354" s="14">
        <v>2180</v>
      </c>
      <c r="DB354" s="107">
        <f t="shared" ref="DB354:DB374" si="405">DB$224</f>
        <v>6.5</v>
      </c>
      <c r="DC354" s="24">
        <f t="shared" si="377"/>
        <v>1.3345472789227641</v>
      </c>
      <c r="DD354" s="34">
        <f t="shared" si="378"/>
        <v>2.3908236731863619</v>
      </c>
      <c r="DE354" s="25">
        <f t="shared" si="379"/>
        <v>1.2551133433636337</v>
      </c>
      <c r="DF354" s="26">
        <f t="shared" si="380"/>
        <v>0.20092798739255838</v>
      </c>
      <c r="DG354" s="120">
        <f t="shared" si="368"/>
        <v>1.1357103298227282</v>
      </c>
      <c r="DK354" s="14">
        <v>2180</v>
      </c>
      <c r="DL354" s="107">
        <f t="shared" ref="DL354:DL374" si="406">4.5+DL$144+($DO353-$DO$192)^$DQ$135*$DQ$134*$DQ$136</f>
        <v>8.1557103665844455</v>
      </c>
      <c r="DM354" s="24">
        <f t="shared" si="381"/>
        <v>6.3231876685545805</v>
      </c>
      <c r="DN354" s="34">
        <f t="shared" si="382"/>
        <v>6.9645706128650335</v>
      </c>
      <c r="DO354" s="25">
        <f t="shared" si="383"/>
        <v>6.3231876685545805</v>
      </c>
      <c r="DP354" s="26">
        <f t="shared" si="384"/>
        <v>9.1826777553682584E-2</v>
      </c>
      <c r="DQ354" s="110">
        <f t="shared" si="369"/>
        <v>0.64138294431045306</v>
      </c>
      <c r="DR354" s="67">
        <v>0</v>
      </c>
      <c r="DT354" s="14">
        <v>2180</v>
      </c>
      <c r="DU354" s="107">
        <v>4.5</v>
      </c>
      <c r="DV354" s="24">
        <f t="shared" si="385"/>
        <v>1.7968857493755075</v>
      </c>
      <c r="DW354" s="34">
        <f t="shared" si="386"/>
        <v>2.6823890054672592</v>
      </c>
      <c r="DX354" s="25">
        <f t="shared" si="387"/>
        <v>1.7036753930265531</v>
      </c>
      <c r="DY354" s="26">
        <f t="shared" si="388"/>
        <v>0.46805071117381636</v>
      </c>
      <c r="DZ354" s="110">
        <f t="shared" si="370"/>
        <v>0.97871361244070609</v>
      </c>
      <c r="EC354" s="14">
        <v>2180</v>
      </c>
      <c r="ED354" s="107">
        <v>4.5</v>
      </c>
      <c r="EE354" s="24">
        <f>EG353+((ED354-EG353)*EI$130)</f>
        <v>4.3643071578410275</v>
      </c>
      <c r="EF354" s="34">
        <f>EG354+(ED354-EG354)*EI$133</f>
        <v>4.4117996525966676</v>
      </c>
      <c r="EG354" s="25">
        <f>EE354-((EH354-EH353)*EI$132/EI$131)</f>
        <v>4.3643071578410275</v>
      </c>
      <c r="EH354" s="26">
        <f>EH353+(EE354-EH353)*EJ354*EI$129*EI$131/EI$132</f>
        <v>0.18346567920692095</v>
      </c>
      <c r="EI354" s="110">
        <f t="shared" si="371"/>
        <v>4.7492494755640102E-2</v>
      </c>
      <c r="EJ354" s="67">
        <v>0</v>
      </c>
      <c r="EK354" s="14"/>
      <c r="EL354" s="23"/>
      <c r="EM354" s="24"/>
      <c r="EN354" s="34"/>
      <c r="EO354" s="25"/>
      <c r="EP354" s="26"/>
      <c r="EQ354" s="16"/>
      <c r="ES354" s="14"/>
      <c r="ET354" s="23"/>
    </row>
    <row r="355" spans="1:150" x14ac:dyDescent="0.35">
      <c r="A355" s="6">
        <v>2165</v>
      </c>
      <c r="B355" s="107">
        <v>4</v>
      </c>
      <c r="C355" s="24">
        <f t="shared" si="346"/>
        <v>1.3887958416951183</v>
      </c>
      <c r="D355" s="34">
        <f t="shared" si="347"/>
        <v>2.2482986287906348</v>
      </c>
      <c r="E355" s="25">
        <f t="shared" si="348"/>
        <v>1.3050748135240537</v>
      </c>
      <c r="F355" s="26">
        <f t="shared" si="353"/>
        <v>0.19399450177140681</v>
      </c>
      <c r="G355" s="120">
        <f t="shared" si="349"/>
        <v>0.94322381526658106</v>
      </c>
      <c r="I355" s="6">
        <v>2165</v>
      </c>
      <c r="J355" s="107">
        <v>4</v>
      </c>
      <c r="K355" s="24">
        <f t="shared" si="400"/>
        <v>1.5422323714542503</v>
      </c>
      <c r="L355" s="34">
        <f t="shared" si="401"/>
        <v>2.3720703163758525</v>
      </c>
      <c r="M355" s="25">
        <f t="shared" si="402"/>
        <v>1.4954927944243883</v>
      </c>
      <c r="N355" s="26">
        <f t="shared" si="403"/>
        <v>0.20819057832882459</v>
      </c>
      <c r="O355" s="120">
        <f t="shared" si="404"/>
        <v>0.87657752195146421</v>
      </c>
      <c r="Q355" s="6">
        <v>2165</v>
      </c>
      <c r="R355" s="107">
        <v>4</v>
      </c>
      <c r="S355" s="24">
        <f t="shared" si="354"/>
        <v>1.3864408954174119</v>
      </c>
      <c r="T355" s="34">
        <f t="shared" si="355"/>
        <v>2.1928982306322427</v>
      </c>
      <c r="U355" s="25">
        <f t="shared" si="356"/>
        <v>1.219843431741912</v>
      </c>
      <c r="V355" s="26">
        <f t="shared" si="357"/>
        <v>0.19765755492511189</v>
      </c>
      <c r="W355" s="120">
        <f t="shared" si="350"/>
        <v>0.97305479889033064</v>
      </c>
      <c r="Y355" s="6">
        <v>2165</v>
      </c>
      <c r="Z355" s="107">
        <v>4</v>
      </c>
      <c r="AA355" s="24">
        <f t="shared" si="358"/>
        <v>1.4809812709480268</v>
      </c>
      <c r="AB355" s="34">
        <f t="shared" si="359"/>
        <v>2.2621054570683943</v>
      </c>
      <c r="AC355" s="25">
        <f t="shared" si="360"/>
        <v>1.32631608779753</v>
      </c>
      <c r="AD355" s="26">
        <f t="shared" si="361"/>
        <v>0.37847148712368733</v>
      </c>
      <c r="AE355" s="120">
        <f t="shared" si="351"/>
        <v>0.93578936927086431</v>
      </c>
      <c r="AG355" s="6">
        <v>2165</v>
      </c>
      <c r="AH355" s="107">
        <v>4</v>
      </c>
      <c r="AI355" s="24">
        <f t="shared" si="362"/>
        <v>1.491104110244023</v>
      </c>
      <c r="AJ355" s="34">
        <f t="shared" si="363"/>
        <v>2.3376707761125664</v>
      </c>
      <c r="AK355" s="25">
        <f t="shared" si="364"/>
        <v>1.4425704247885636</v>
      </c>
      <c r="AL355" s="26">
        <f t="shared" si="365"/>
        <v>0.10513076969091391</v>
      </c>
      <c r="AM355" s="120">
        <f t="shared" si="352"/>
        <v>0.89510035132400279</v>
      </c>
      <c r="AP355" s="6">
        <v>2181</v>
      </c>
      <c r="AQ355" s="107">
        <v>4.5</v>
      </c>
      <c r="AR355" s="24">
        <f t="shared" si="372"/>
        <v>1.6690793357705331</v>
      </c>
      <c r="AS355" s="34">
        <f t="shared" si="373"/>
        <v>2.5949164903609914</v>
      </c>
      <c r="AT355" s="25">
        <f t="shared" si="374"/>
        <v>1.5691022928630634</v>
      </c>
      <c r="AU355" s="26">
        <f t="shared" si="375"/>
        <v>0.2422848083146513</v>
      </c>
      <c r="AV355" s="120">
        <f t="shared" si="366"/>
        <v>1.025814197497928</v>
      </c>
      <c r="AX355" s="6"/>
      <c r="AZ355" s="6">
        <v>2181</v>
      </c>
      <c r="BA355" s="107">
        <v>4.5</v>
      </c>
      <c r="BB355" s="107">
        <f t="shared" si="343"/>
        <v>6.0834618862075969</v>
      </c>
      <c r="BC355" s="24">
        <f t="shared" si="389"/>
        <v>5.8262233943053241</v>
      </c>
      <c r="BD355" s="34">
        <f t="shared" si="390"/>
        <v>5.9162568664711195</v>
      </c>
      <c r="BE355" s="25">
        <f t="shared" si="391"/>
        <v>5.8262233943053241</v>
      </c>
      <c r="BF355" s="26">
        <f t="shared" si="392"/>
        <v>0.10394635068757667</v>
      </c>
      <c r="BG355" s="16">
        <f t="shared" si="367"/>
        <v>9.0033472165795381E-2</v>
      </c>
      <c r="BH355" s="67">
        <v>0</v>
      </c>
      <c r="BP355" s="107">
        <f t="shared" si="344"/>
        <v>10.361054530594323</v>
      </c>
      <c r="BQ355" s="24">
        <f t="shared" si="399"/>
        <v>9.3171512255836468</v>
      </c>
      <c r="BR355" s="34">
        <f t="shared" si="393"/>
        <v>9.6825173823373838</v>
      </c>
      <c r="BS355" s="25">
        <f t="shared" si="394"/>
        <v>9.3171512255836468</v>
      </c>
      <c r="BT355" s="26">
        <f t="shared" si="395"/>
        <v>0.11201886163892069</v>
      </c>
      <c r="BU355" s="67">
        <v>0</v>
      </c>
      <c r="CC355" s="107">
        <f t="shared" si="345"/>
        <v>20.140044050316487</v>
      </c>
      <c r="CD355" s="24">
        <f t="shared" si="376"/>
        <v>15.75180172016298</v>
      </c>
      <c r="CE355" s="34">
        <f t="shared" si="396"/>
        <v>17.287686535716709</v>
      </c>
      <c r="CF355" s="25">
        <f t="shared" si="397"/>
        <v>15.75180172016298</v>
      </c>
      <c r="CG355" s="26">
        <f t="shared" si="398"/>
        <v>0.11418166311701991</v>
      </c>
      <c r="CH355" s="67">
        <v>0</v>
      </c>
      <c r="CY355" s="67"/>
      <c r="DA355" s="6">
        <v>2181</v>
      </c>
      <c r="DB355" s="107">
        <f t="shared" si="405"/>
        <v>6.5</v>
      </c>
      <c r="DC355" s="24">
        <f t="shared" si="377"/>
        <v>1.3354912313765861</v>
      </c>
      <c r="DD355" s="34">
        <f t="shared" si="378"/>
        <v>2.3914466727935069</v>
      </c>
      <c r="DE355" s="25">
        <f t="shared" si="379"/>
        <v>1.2560718042977033</v>
      </c>
      <c r="DF355" s="26">
        <f t="shared" si="380"/>
        <v>0.2020789935821074</v>
      </c>
      <c r="DG355" s="120">
        <f t="shared" si="368"/>
        <v>1.1353748684958036</v>
      </c>
      <c r="DK355" s="6">
        <v>2181</v>
      </c>
      <c r="DL355" s="107">
        <f t="shared" si="406"/>
        <v>8.1599252563145548</v>
      </c>
      <c r="DM355" s="24">
        <f t="shared" si="381"/>
        <v>6.3513356720870018</v>
      </c>
      <c r="DN355" s="34">
        <f t="shared" si="382"/>
        <v>6.9843420265666456</v>
      </c>
      <c r="DO355" s="25">
        <f t="shared" si="383"/>
        <v>6.3513356720870018</v>
      </c>
      <c r="DP355" s="26">
        <f t="shared" si="384"/>
        <v>9.1826777553682584E-2</v>
      </c>
      <c r="DQ355" s="110">
        <f t="shared" si="369"/>
        <v>0.63300635447964382</v>
      </c>
      <c r="DR355" s="67">
        <v>0</v>
      </c>
      <c r="DT355" s="6">
        <v>2181</v>
      </c>
      <c r="DU355" s="107">
        <v>4.5</v>
      </c>
      <c r="DV355" s="24">
        <f t="shared" si="385"/>
        <v>1.7987224664175805</v>
      </c>
      <c r="DW355" s="34">
        <f t="shared" si="386"/>
        <v>2.6836240383078365</v>
      </c>
      <c r="DX355" s="25">
        <f t="shared" si="387"/>
        <v>1.7055754435505177</v>
      </c>
      <c r="DY355" s="26">
        <f t="shared" si="388"/>
        <v>0.47079032949343586</v>
      </c>
      <c r="DZ355" s="110">
        <f t="shared" si="370"/>
        <v>0.97804859475731876</v>
      </c>
      <c r="EC355" s="6">
        <v>2181</v>
      </c>
      <c r="ED355" s="107">
        <v>4.5</v>
      </c>
      <c r="EE355" s="24">
        <f>EG354+((ED355-EG354)*EI$130)</f>
        <v>4.3689193575460106</v>
      </c>
      <c r="EF355" s="34">
        <f>EG355+(ED355-EG355)*EI$133</f>
        <v>4.4147975824049066</v>
      </c>
      <c r="EG355" s="25">
        <f>EE355-((EH355-EH354)*EI$132/EI$131)</f>
        <v>4.3689193575460106</v>
      </c>
      <c r="EH355" s="26">
        <f>EH354+(EE355-EH354)*EJ355*EI$129*EI$131/EI$132</f>
        <v>0.18346567920692095</v>
      </c>
      <c r="EI355" s="110">
        <f t="shared" si="371"/>
        <v>4.5878224858896033E-2</v>
      </c>
      <c r="EJ355" s="67">
        <v>0</v>
      </c>
      <c r="EK355" s="6"/>
      <c r="EL355" s="23"/>
      <c r="EM355" s="24"/>
      <c r="EN355" s="34"/>
      <c r="EO355" s="25"/>
      <c r="EP355" s="26"/>
      <c r="EQ355" s="16"/>
      <c r="ES355" s="6"/>
      <c r="ET355" s="23"/>
    </row>
    <row r="356" spans="1:150" x14ac:dyDescent="0.35">
      <c r="A356" s="6">
        <v>2166</v>
      </c>
      <c r="B356" s="107">
        <v>4</v>
      </c>
      <c r="C356" s="24">
        <f t="shared" si="346"/>
        <v>1.3896280912497365</v>
      </c>
      <c r="D356" s="34">
        <f t="shared" si="347"/>
        <v>2.2488569309910647</v>
      </c>
      <c r="E356" s="25">
        <f t="shared" si="348"/>
        <v>1.3059337399862536</v>
      </c>
      <c r="F356" s="26">
        <f t="shared" si="353"/>
        <v>0.19520746338392106</v>
      </c>
      <c r="G356" s="120">
        <f t="shared" si="349"/>
        <v>0.94292319100481103</v>
      </c>
      <c r="I356" s="14">
        <v>2166</v>
      </c>
      <c r="J356" s="107">
        <v>4</v>
      </c>
      <c r="K356" s="24">
        <f t="shared" si="400"/>
        <v>1.5431460530248755</v>
      </c>
      <c r="L356" s="34">
        <f t="shared" si="401"/>
        <v>2.372674697416834</v>
      </c>
      <c r="M356" s="25">
        <f t="shared" si="402"/>
        <v>1.4964226114105139</v>
      </c>
      <c r="N356" s="26">
        <f t="shared" si="403"/>
        <v>0.20956479719983523</v>
      </c>
      <c r="O356" s="120">
        <f t="shared" si="404"/>
        <v>0.8762520860063201</v>
      </c>
      <c r="Q356" s="14">
        <v>2166</v>
      </c>
      <c r="R356" s="107">
        <v>4</v>
      </c>
      <c r="S356" s="24">
        <f t="shared" si="354"/>
        <v>1.387264460282414</v>
      </c>
      <c r="T356" s="34">
        <f t="shared" si="355"/>
        <v>2.1934676707960548</v>
      </c>
      <c r="U356" s="25">
        <f t="shared" si="356"/>
        <v>1.220719493532392</v>
      </c>
      <c r="V356" s="26">
        <f t="shared" si="357"/>
        <v>0.19885572015352931</v>
      </c>
      <c r="W356" s="120">
        <f t="shared" si="350"/>
        <v>0.97274817726366281</v>
      </c>
      <c r="Y356" s="14">
        <v>2166</v>
      </c>
      <c r="Z356" s="107">
        <v>4</v>
      </c>
      <c r="AA356" s="24">
        <f t="shared" si="358"/>
        <v>1.4825394387875204</v>
      </c>
      <c r="AB356" s="34">
        <f t="shared" si="359"/>
        <v>2.2631804516104808</v>
      </c>
      <c r="AC356" s="25">
        <f t="shared" si="360"/>
        <v>1.3279699255545856</v>
      </c>
      <c r="AD356" s="26">
        <f t="shared" si="361"/>
        <v>0.38071162499662842</v>
      </c>
      <c r="AE356" s="120">
        <f t="shared" si="351"/>
        <v>0.93521052605589516</v>
      </c>
      <c r="AG356" s="14">
        <v>2166</v>
      </c>
      <c r="AH356" s="107">
        <v>4</v>
      </c>
      <c r="AI356" s="24">
        <f t="shared" si="362"/>
        <v>1.4915810051679155</v>
      </c>
      <c r="AJ356" s="34">
        <f t="shared" si="363"/>
        <v>2.3379859105020433</v>
      </c>
      <c r="AK356" s="25">
        <f t="shared" si="364"/>
        <v>1.4430552469262208</v>
      </c>
      <c r="AL356" s="26">
        <f t="shared" si="365"/>
        <v>0.10583404154948919</v>
      </c>
      <c r="AM356" s="120">
        <f t="shared" si="352"/>
        <v>0.89493066357582252</v>
      </c>
      <c r="AP356" s="14">
        <v>2182</v>
      </c>
      <c r="AQ356" s="107">
        <v>4.5</v>
      </c>
      <c r="AR356" s="24">
        <f t="shared" si="372"/>
        <v>1.6700424098968594</v>
      </c>
      <c r="AS356" s="34">
        <f t="shared" si="373"/>
        <v>2.5955645955609681</v>
      </c>
      <c r="AT356" s="25">
        <f t="shared" si="374"/>
        <v>1.5700993777861048</v>
      </c>
      <c r="AU356" s="26">
        <f t="shared" si="375"/>
        <v>0.24373325805538687</v>
      </c>
      <c r="AV356" s="120">
        <f t="shared" si="366"/>
        <v>1.0254652177748633</v>
      </c>
      <c r="AX356" s="14"/>
      <c r="AZ356" s="14">
        <v>2182</v>
      </c>
      <c r="BA356" s="107">
        <v>4.5</v>
      </c>
      <c r="BB356" s="107">
        <f t="shared" si="343"/>
        <v>6.0848808906354215</v>
      </c>
      <c r="BC356" s="24">
        <f t="shared" si="389"/>
        <v>5.8351315584789329</v>
      </c>
      <c r="BD356" s="34">
        <f t="shared" si="390"/>
        <v>5.9225438247337037</v>
      </c>
      <c r="BE356" s="25">
        <f t="shared" si="391"/>
        <v>5.8351315584789329</v>
      </c>
      <c r="BF356" s="26">
        <f t="shared" si="392"/>
        <v>0.10394635068757667</v>
      </c>
      <c r="BG356" s="16">
        <f t="shared" si="367"/>
        <v>8.7412266254770721E-2</v>
      </c>
      <c r="BH356" s="67">
        <v>0</v>
      </c>
      <c r="BP356" s="107">
        <f t="shared" si="344"/>
        <v>10.381393953847777</v>
      </c>
      <c r="BQ356" s="24">
        <f t="shared" si="399"/>
        <v>9.3538037451450631</v>
      </c>
      <c r="BR356" s="34">
        <f t="shared" si="393"/>
        <v>9.7134603181910126</v>
      </c>
      <c r="BS356" s="25">
        <f t="shared" si="394"/>
        <v>9.3538037451450631</v>
      </c>
      <c r="BT356" s="26">
        <f t="shared" si="395"/>
        <v>0.11201886163892069</v>
      </c>
      <c r="BU356" s="67">
        <v>0</v>
      </c>
      <c r="CC356" s="107">
        <f t="shared" si="345"/>
        <v>20.304391806171132</v>
      </c>
      <c r="CD356" s="24">
        <f t="shared" si="376"/>
        <v>15.9085929227251</v>
      </c>
      <c r="CE356" s="34">
        <f t="shared" si="396"/>
        <v>17.44712253193121</v>
      </c>
      <c r="CF356" s="25">
        <f t="shared" si="397"/>
        <v>15.9085929227251</v>
      </c>
      <c r="CG356" s="26">
        <f t="shared" si="398"/>
        <v>0.11418166311701991</v>
      </c>
      <c r="CH356" s="67">
        <v>0</v>
      </c>
      <c r="CY356" s="67"/>
      <c r="DA356" s="14">
        <v>2182</v>
      </c>
      <c r="DB356" s="107">
        <f t="shared" si="405"/>
        <v>6.5</v>
      </c>
      <c r="DC356" s="24">
        <f t="shared" si="377"/>
        <v>1.3364350038968409</v>
      </c>
      <c r="DD356" s="34">
        <f t="shared" si="378"/>
        <v>2.3920695540636263</v>
      </c>
      <c r="DE356" s="25">
        <f t="shared" si="379"/>
        <v>1.2570300831748098</v>
      </c>
      <c r="DF356" s="26">
        <f t="shared" si="380"/>
        <v>0.20322978953460061</v>
      </c>
      <c r="DG356" s="120">
        <f t="shared" si="368"/>
        <v>1.1350394708888165</v>
      </c>
      <c r="DK356" s="14">
        <v>2182</v>
      </c>
      <c r="DL356" s="107">
        <f t="shared" si="406"/>
        <v>8.1640746312235599</v>
      </c>
      <c r="DM356" s="24">
        <f t="shared" si="381"/>
        <v>6.3791158966357697</v>
      </c>
      <c r="DN356" s="34">
        <f t="shared" si="382"/>
        <v>7.003851453741496</v>
      </c>
      <c r="DO356" s="25">
        <f t="shared" si="383"/>
        <v>6.3791158966357697</v>
      </c>
      <c r="DP356" s="26">
        <f t="shared" si="384"/>
        <v>9.1826777553682584E-2</v>
      </c>
      <c r="DQ356" s="110">
        <f t="shared" si="369"/>
        <v>0.62473555710572626</v>
      </c>
      <c r="DR356" s="67">
        <v>0</v>
      </c>
      <c r="DT356" s="14">
        <v>2182</v>
      </c>
      <c r="DU356" s="107">
        <v>4.5</v>
      </c>
      <c r="DV356" s="24">
        <f t="shared" si="385"/>
        <v>1.8005579342242357</v>
      </c>
      <c r="DW356" s="34">
        <f t="shared" si="386"/>
        <v>2.6848582312305025</v>
      </c>
      <c r="DX356" s="25">
        <f t="shared" si="387"/>
        <v>1.7074742018930806</v>
      </c>
      <c r="DY356" s="26">
        <f t="shared" si="388"/>
        <v>0.47352808632670512</v>
      </c>
      <c r="DZ356" s="110">
        <f t="shared" si="370"/>
        <v>0.97738402933742186</v>
      </c>
      <c r="EC356" s="14">
        <v>2182</v>
      </c>
      <c r="ED356" s="107">
        <v>4.5</v>
      </c>
      <c r="EE356" s="24">
        <f>EG355+((ED356-EG355)*EI$130)</f>
        <v>4.3733747885830221</v>
      </c>
      <c r="EF356" s="34">
        <f>EG356+(ED356-EG356)*EI$133</f>
        <v>4.4176936125789643</v>
      </c>
      <c r="EG356" s="25">
        <f>EE356-((EH356-EH355)*EI$132/EI$131)</f>
        <v>4.3733747885830221</v>
      </c>
      <c r="EH356" s="26">
        <f>EH355+(EE356-EH355)*EJ356*EI$129*EI$131/EI$132</f>
        <v>0.18346567920692095</v>
      </c>
      <c r="EI356" s="110">
        <f t="shared" si="371"/>
        <v>4.4318823995942225E-2</v>
      </c>
      <c r="EJ356" s="67">
        <v>0</v>
      </c>
      <c r="EK356" s="14"/>
      <c r="EL356" s="23"/>
      <c r="EM356" s="24"/>
      <c r="EN356" s="34"/>
      <c r="EO356" s="25"/>
      <c r="EP356" s="26"/>
      <c r="EQ356" s="16"/>
      <c r="ES356" s="14"/>
      <c r="ET356" s="23"/>
    </row>
    <row r="357" spans="1:150" x14ac:dyDescent="0.35">
      <c r="A357" s="14">
        <v>2167</v>
      </c>
      <c r="B357" s="107">
        <v>4</v>
      </c>
      <c r="C357" s="24">
        <f t="shared" si="346"/>
        <v>1.3904600688941848</v>
      </c>
      <c r="D357" s="34">
        <f t="shared" si="347"/>
        <v>2.2494150512305029</v>
      </c>
      <c r="E357" s="25">
        <f t="shared" si="348"/>
        <v>1.3067923865084663</v>
      </c>
      <c r="F357" s="26">
        <f t="shared" si="353"/>
        <v>0.19642003849096046</v>
      </c>
      <c r="G357" s="120">
        <f t="shared" si="349"/>
        <v>0.9426226647220366</v>
      </c>
      <c r="I357" s="6">
        <v>2167</v>
      </c>
      <c r="J357" s="107">
        <v>4</v>
      </c>
      <c r="K357" s="24">
        <f t="shared" si="400"/>
        <v>1.5440581783832061</v>
      </c>
      <c r="L357" s="34">
        <f t="shared" si="401"/>
        <v>2.3732780915271623</v>
      </c>
      <c r="M357" s="25">
        <f t="shared" si="402"/>
        <v>1.4973509100417883</v>
      </c>
      <c r="N357" s="26">
        <f t="shared" si="403"/>
        <v>0.21093854038634752</v>
      </c>
      <c r="O357" s="120">
        <f t="shared" si="404"/>
        <v>0.87592718148537396</v>
      </c>
      <c r="Q357" s="6">
        <v>2167</v>
      </c>
      <c r="R357" s="107">
        <v>4</v>
      </c>
      <c r="S357" s="24">
        <f t="shared" si="354"/>
        <v>1.3880877656318713</v>
      </c>
      <c r="T357" s="34">
        <f t="shared" si="355"/>
        <v>2.194036931522187</v>
      </c>
      <c r="U357" s="25">
        <f t="shared" si="356"/>
        <v>1.221595279264903</v>
      </c>
      <c r="V357" s="26">
        <f t="shared" si="357"/>
        <v>0.20005350782523412</v>
      </c>
      <c r="W357" s="120">
        <f t="shared" si="350"/>
        <v>0.97244165225728407</v>
      </c>
      <c r="Y357" s="6">
        <v>2167</v>
      </c>
      <c r="Z357" s="107">
        <v>4</v>
      </c>
      <c r="AA357" s="24">
        <f t="shared" si="358"/>
        <v>1.4840966428044311</v>
      </c>
      <c r="AB357" s="34">
        <f t="shared" si="359"/>
        <v>2.2642547812023697</v>
      </c>
      <c r="AC357" s="25">
        <f t="shared" si="360"/>
        <v>1.3296227403113381</v>
      </c>
      <c r="AD357" s="26">
        <f t="shared" si="361"/>
        <v>0.38295037720667324</v>
      </c>
      <c r="AE357" s="120">
        <f t="shared" si="351"/>
        <v>0.93463204089103158</v>
      </c>
      <c r="AG357" s="6">
        <v>2167</v>
      </c>
      <c r="AH357" s="107">
        <v>4</v>
      </c>
      <c r="AI357" s="24">
        <f t="shared" si="362"/>
        <v>1.4920565361741267</v>
      </c>
      <c r="AJ357" s="34">
        <f t="shared" si="363"/>
        <v>2.3383001867604718</v>
      </c>
      <c r="AK357" s="25">
        <f t="shared" si="364"/>
        <v>1.4435387488622644</v>
      </c>
      <c r="AL357" s="26">
        <f t="shared" si="365"/>
        <v>0.10653719788734227</v>
      </c>
      <c r="AM357" s="120">
        <f t="shared" si="352"/>
        <v>0.89476143789820739</v>
      </c>
      <c r="AP357" s="6">
        <v>2183</v>
      </c>
      <c r="AQ357" s="107">
        <v>4.5</v>
      </c>
      <c r="AR357" s="24">
        <f t="shared" si="372"/>
        <v>1.6710051552151512</v>
      </c>
      <c r="AS357" s="34">
        <f t="shared" si="373"/>
        <v>2.5962124795690786</v>
      </c>
      <c r="AT357" s="25">
        <f t="shared" si="374"/>
        <v>1.5710961224139672</v>
      </c>
      <c r="AU357" s="26">
        <f t="shared" si="375"/>
        <v>0.24518121505250548</v>
      </c>
      <c r="AV357" s="120">
        <f t="shared" si="366"/>
        <v>1.0251163571551114</v>
      </c>
      <c r="AX357" s="6"/>
      <c r="AZ357" s="6">
        <v>2183</v>
      </c>
      <c r="BA357" s="107">
        <v>4.5</v>
      </c>
      <c r="BB357" s="107">
        <f t="shared" si="343"/>
        <v>6.0862573681298997</v>
      </c>
      <c r="BC357" s="24">
        <f t="shared" si="389"/>
        <v>5.8437803313633125</v>
      </c>
      <c r="BD357" s="34">
        <f t="shared" si="390"/>
        <v>5.9286472942316184</v>
      </c>
      <c r="BE357" s="25">
        <f t="shared" si="391"/>
        <v>5.8437803313633125</v>
      </c>
      <c r="BF357" s="26">
        <f t="shared" si="392"/>
        <v>0.10394635068757667</v>
      </c>
      <c r="BG357" s="16">
        <f t="shared" si="367"/>
        <v>8.4866962868305862E-2</v>
      </c>
      <c r="BH357" s="67">
        <v>0</v>
      </c>
      <c r="BP357" s="107">
        <f t="shared" si="344"/>
        <v>10.401398372149046</v>
      </c>
      <c r="BQ357" s="24">
        <f t="shared" si="399"/>
        <v>9.3898829040990801</v>
      </c>
      <c r="BR357" s="34">
        <f t="shared" si="393"/>
        <v>9.7439133179165687</v>
      </c>
      <c r="BS357" s="25">
        <f t="shared" si="394"/>
        <v>9.3898829040990801</v>
      </c>
      <c r="BT357" s="26">
        <f t="shared" si="395"/>
        <v>0.11201886163892069</v>
      </c>
      <c r="BU357" s="67">
        <v>0</v>
      </c>
      <c r="CC357" s="107">
        <f t="shared" si="345"/>
        <v>20.469022568861355</v>
      </c>
      <c r="CD357" s="24">
        <f t="shared" si="376"/>
        <v>16.065654119738031</v>
      </c>
      <c r="CE357" s="34">
        <f t="shared" si="396"/>
        <v>17.606833076931196</v>
      </c>
      <c r="CF357" s="25">
        <f t="shared" si="397"/>
        <v>16.065654119738031</v>
      </c>
      <c r="CG357" s="26">
        <f t="shared" si="398"/>
        <v>0.11418166311701991</v>
      </c>
      <c r="CH357" s="67">
        <v>0</v>
      </c>
      <c r="CY357" s="67"/>
      <c r="DA357" s="6">
        <v>2183</v>
      </c>
      <c r="DB357" s="107">
        <f t="shared" si="405"/>
        <v>6.5</v>
      </c>
      <c r="DC357" s="24">
        <f t="shared" si="377"/>
        <v>1.3373785971501559</v>
      </c>
      <c r="DD357" s="34">
        <f t="shared" si="378"/>
        <v>2.3926923174010932</v>
      </c>
      <c r="DE357" s="25">
        <f t="shared" si="379"/>
        <v>1.2579881806170667</v>
      </c>
      <c r="DF357" s="26">
        <f t="shared" si="380"/>
        <v>0.20438037528145697</v>
      </c>
      <c r="DG357" s="120">
        <f t="shared" si="368"/>
        <v>1.1347041367840265</v>
      </c>
      <c r="DK357" s="6">
        <v>2183</v>
      </c>
      <c r="DL357" s="107">
        <f t="shared" si="406"/>
        <v>8.1681596711078726</v>
      </c>
      <c r="DM357" s="24">
        <f t="shared" si="381"/>
        <v>6.4065329924795549</v>
      </c>
      <c r="DN357" s="34">
        <f t="shared" si="382"/>
        <v>7.0231023299994657</v>
      </c>
      <c r="DO357" s="25">
        <f t="shared" si="383"/>
        <v>6.4065329924795549</v>
      </c>
      <c r="DP357" s="26">
        <f t="shared" si="384"/>
        <v>9.1826777553682584E-2</v>
      </c>
      <c r="DQ357" s="110">
        <f t="shared" si="369"/>
        <v>0.61656933751991083</v>
      </c>
      <c r="DR357" s="67">
        <v>0</v>
      </c>
      <c r="DT357" s="6">
        <v>2183</v>
      </c>
      <c r="DU357" s="107">
        <v>4.5</v>
      </c>
      <c r="DV357" s="24">
        <f t="shared" si="385"/>
        <v>1.8023921537707348</v>
      </c>
      <c r="DW357" s="34">
        <f t="shared" si="386"/>
        <v>2.6860915848822744</v>
      </c>
      <c r="DX357" s="25">
        <f t="shared" si="387"/>
        <v>1.7093716690496534</v>
      </c>
      <c r="DY357" s="26">
        <f t="shared" si="388"/>
        <v>0.47626398293614869</v>
      </c>
      <c r="DZ357" s="110">
        <f t="shared" si="370"/>
        <v>0.97671991583262097</v>
      </c>
      <c r="EC357" s="6">
        <v>2183</v>
      </c>
      <c r="ED357" s="107">
        <v>4.5</v>
      </c>
      <c r="EE357" s="24">
        <f>EG356+((ED357-EG356)*EI$130)</f>
        <v>4.3776787795190852</v>
      </c>
      <c r="EF357" s="34">
        <f>EG357+(ED357-EG357)*EI$133</f>
        <v>4.4204912066874051</v>
      </c>
      <c r="EG357" s="25">
        <f>EE357-((EH357-EH356)*EI$132/EI$131)</f>
        <v>4.3776787795190852</v>
      </c>
      <c r="EH357" s="26">
        <f>EH356+(EE357-EH356)*EJ357*EI$129*EI$131/EI$132</f>
        <v>0.18346567920692095</v>
      </c>
      <c r="EI357" s="110">
        <f t="shared" si="371"/>
        <v>4.28124271683199E-2</v>
      </c>
      <c r="EJ357" s="67">
        <v>0</v>
      </c>
      <c r="EK357" s="6"/>
      <c r="EL357" s="23"/>
      <c r="EM357" s="24"/>
      <c r="EN357" s="34"/>
      <c r="EO357" s="25"/>
      <c r="EP357" s="26"/>
      <c r="EQ357" s="16"/>
      <c r="ES357" s="6"/>
      <c r="ET357" s="23"/>
    </row>
    <row r="358" spans="1:150" x14ac:dyDescent="0.35">
      <c r="A358" s="6">
        <v>2168</v>
      </c>
      <c r="B358" s="107">
        <v>4</v>
      </c>
      <c r="C358" s="24">
        <f t="shared" si="346"/>
        <v>1.3912917753817631</v>
      </c>
      <c r="D358" s="34">
        <f t="shared" si="347"/>
        <v>2.2499729899696148</v>
      </c>
      <c r="E358" s="25">
        <f t="shared" si="348"/>
        <v>1.3076507537994075</v>
      </c>
      <c r="F358" s="26">
        <f t="shared" si="353"/>
        <v>0.19763222720954532</v>
      </c>
      <c r="G358" s="120">
        <f t="shared" si="349"/>
        <v>0.94232223617020727</v>
      </c>
      <c r="I358" s="14">
        <v>2168</v>
      </c>
      <c r="J358" s="107">
        <v>4</v>
      </c>
      <c r="K358" s="24">
        <f t="shared" si="400"/>
        <v>1.5449688142764233</v>
      </c>
      <c r="L358" s="34">
        <f t="shared" si="401"/>
        <v>2.3738805405486758</v>
      </c>
      <c r="M358" s="25">
        <f t="shared" si="402"/>
        <v>1.4982777546902704</v>
      </c>
      <c r="N358" s="26">
        <f t="shared" si="403"/>
        <v>0.21231180684476378</v>
      </c>
      <c r="O358" s="120">
        <f t="shared" si="404"/>
        <v>0.87560278585840545</v>
      </c>
      <c r="Q358" s="14">
        <v>2168</v>
      </c>
      <c r="R358" s="107">
        <v>4</v>
      </c>
      <c r="S358" s="24">
        <f t="shared" si="354"/>
        <v>1.3889108115475706</v>
      </c>
      <c r="T358" s="34">
        <f t="shared" si="355"/>
        <v>2.1946060128671885</v>
      </c>
      <c r="U358" s="25">
        <f t="shared" si="356"/>
        <v>1.2224707890264439</v>
      </c>
      <c r="V358" s="26">
        <f t="shared" si="357"/>
        <v>0.20125091805919906</v>
      </c>
      <c r="W358" s="120">
        <f t="shared" si="350"/>
        <v>0.97213522384074458</v>
      </c>
      <c r="Y358" s="14">
        <v>2168</v>
      </c>
      <c r="Z358" s="107">
        <v>4</v>
      </c>
      <c r="AA358" s="24">
        <f t="shared" si="358"/>
        <v>1.4856528835949465</v>
      </c>
      <c r="AB358" s="34">
        <f t="shared" si="359"/>
        <v>2.2653284462553827</v>
      </c>
      <c r="AC358" s="25">
        <f t="shared" si="360"/>
        <v>1.3312745327005886</v>
      </c>
      <c r="AD358" s="26">
        <f t="shared" si="361"/>
        <v>0.3851877446109393</v>
      </c>
      <c r="AE358" s="120">
        <f t="shared" si="351"/>
        <v>0.93405391355479406</v>
      </c>
      <c r="AG358" s="14">
        <v>2168</v>
      </c>
      <c r="AH358" s="107">
        <v>4</v>
      </c>
      <c r="AI358" s="24">
        <f t="shared" si="362"/>
        <v>1.4925307722790679</v>
      </c>
      <c r="AJ358" s="34">
        <f t="shared" si="363"/>
        <v>2.3386136481639825</v>
      </c>
      <c r="AK358" s="25">
        <f t="shared" si="364"/>
        <v>1.4440209971753579</v>
      </c>
      <c r="AL358" s="26">
        <f t="shared" si="365"/>
        <v>0.10724023810623662</v>
      </c>
      <c r="AM358" s="120">
        <f t="shared" si="352"/>
        <v>0.89459265098862462</v>
      </c>
      <c r="AP358" s="14">
        <v>2184</v>
      </c>
      <c r="AQ358" s="107">
        <v>4.5</v>
      </c>
      <c r="AR358" s="24">
        <f t="shared" si="372"/>
        <v>1.6719675719580303</v>
      </c>
      <c r="AS358" s="34">
        <f t="shared" si="373"/>
        <v>2.5968601425335178</v>
      </c>
      <c r="AT358" s="25">
        <f t="shared" si="374"/>
        <v>1.5720925269746431</v>
      </c>
      <c r="AU358" s="26">
        <f t="shared" si="375"/>
        <v>0.24662867947255457</v>
      </c>
      <c r="AV358" s="120">
        <f t="shared" si="366"/>
        <v>1.0247676155588747</v>
      </c>
      <c r="AX358" s="14"/>
      <c r="AZ358" s="14">
        <v>2184</v>
      </c>
      <c r="BA358" s="107">
        <v>4.5</v>
      </c>
      <c r="BB358" s="107">
        <f t="shared" si="343"/>
        <v>6.0875926230175494</v>
      </c>
      <c r="BC358" s="24">
        <f t="shared" si="389"/>
        <v>5.8521772266878846</v>
      </c>
      <c r="BD358" s="34">
        <f t="shared" si="390"/>
        <v>5.9345726154032672</v>
      </c>
      <c r="BE358" s="25">
        <f t="shared" si="391"/>
        <v>5.8521772266878846</v>
      </c>
      <c r="BF358" s="26">
        <f t="shared" si="392"/>
        <v>0.10394635068757667</v>
      </c>
      <c r="BG358" s="16">
        <f t="shared" si="367"/>
        <v>8.2395388715382545E-2</v>
      </c>
      <c r="BH358" s="67">
        <v>0</v>
      </c>
      <c r="BP358" s="107">
        <f t="shared" si="344"/>
        <v>10.421073315100287</v>
      </c>
      <c r="BQ358" s="24">
        <f t="shared" si="399"/>
        <v>9.425397101853962</v>
      </c>
      <c r="BR358" s="34">
        <f t="shared" si="393"/>
        <v>9.7738837764901749</v>
      </c>
      <c r="BS358" s="25">
        <f t="shared" si="394"/>
        <v>9.425397101853962</v>
      </c>
      <c r="BT358" s="26">
        <f t="shared" si="395"/>
        <v>0.11201886163892069</v>
      </c>
      <c r="BU358" s="67">
        <v>0</v>
      </c>
      <c r="CC358" s="107">
        <f t="shared" si="345"/>
        <v>20.633936825724934</v>
      </c>
      <c r="CD358" s="24">
        <f t="shared" si="376"/>
        <v>16.222985776132219</v>
      </c>
      <c r="CE358" s="34">
        <f t="shared" si="396"/>
        <v>17.766818643489671</v>
      </c>
      <c r="CF358" s="25">
        <f t="shared" si="397"/>
        <v>16.222985776132219</v>
      </c>
      <c r="CG358" s="26">
        <f t="shared" si="398"/>
        <v>0.11418166311701991</v>
      </c>
      <c r="CH358" s="67">
        <v>0</v>
      </c>
      <c r="CY358" s="67"/>
      <c r="DA358" s="14">
        <v>2184</v>
      </c>
      <c r="DB358" s="107">
        <f t="shared" si="405"/>
        <v>6.5</v>
      </c>
      <c r="DC358" s="24">
        <f t="shared" si="377"/>
        <v>1.3383220117491101</v>
      </c>
      <c r="DD358" s="34">
        <f t="shared" si="378"/>
        <v>2.3933149631776431</v>
      </c>
      <c r="DE358" s="25">
        <f t="shared" si="379"/>
        <v>1.2589460971963742</v>
      </c>
      <c r="DF358" s="26">
        <f t="shared" si="380"/>
        <v>0.20553075085468503</v>
      </c>
      <c r="DG358" s="120">
        <f t="shared" si="368"/>
        <v>1.134368865981269</v>
      </c>
      <c r="DK358" s="14">
        <v>2184</v>
      </c>
      <c r="DL358" s="107">
        <f t="shared" si="406"/>
        <v>8.1721815288042681</v>
      </c>
      <c r="DM358" s="24">
        <f t="shared" si="381"/>
        <v>6.4335915562987314</v>
      </c>
      <c r="DN358" s="34">
        <f t="shared" si="382"/>
        <v>7.0420980466756689</v>
      </c>
      <c r="DO358" s="25">
        <f t="shared" si="383"/>
        <v>6.4335915562987314</v>
      </c>
      <c r="DP358" s="26">
        <f t="shared" si="384"/>
        <v>9.1826777553682584E-2</v>
      </c>
      <c r="DQ358" s="110">
        <f t="shared" si="369"/>
        <v>0.60850649037693749</v>
      </c>
      <c r="DR358" s="67">
        <v>0</v>
      </c>
      <c r="DT358" s="14">
        <v>2184</v>
      </c>
      <c r="DU358" s="107">
        <v>4.5</v>
      </c>
      <c r="DV358" s="24">
        <f t="shared" si="385"/>
        <v>1.8042251260186557</v>
      </c>
      <c r="DW358" s="34">
        <f t="shared" si="386"/>
        <v>2.6873240999018715</v>
      </c>
      <c r="DX358" s="25">
        <f t="shared" si="387"/>
        <v>1.7112678460028792</v>
      </c>
      <c r="DY358" s="26">
        <f t="shared" si="388"/>
        <v>0.47899802058367152</v>
      </c>
      <c r="DZ358" s="110">
        <f t="shared" si="370"/>
        <v>0.97605625389899231</v>
      </c>
      <c r="EC358" s="14">
        <v>2184</v>
      </c>
      <c r="ED358" s="107">
        <v>4.5</v>
      </c>
      <c r="EE358" s="24">
        <f>EG357+((ED358-EG357)*EI$130)</f>
        <v>4.3818364778032315</v>
      </c>
      <c r="EF358" s="34">
        <f>EG358+(ED358-EG358)*EI$133</f>
        <v>4.4231937105721002</v>
      </c>
      <c r="EG358" s="25">
        <f>EE358-((EH358-EH357)*EI$132/EI$131)</f>
        <v>4.3818364778032315</v>
      </c>
      <c r="EH358" s="26">
        <f>EH357+(EE358-EH357)*EJ358*EI$129*EI$131/EI$132</f>
        <v>0.18346567920692095</v>
      </c>
      <c r="EI358" s="110">
        <f t="shared" si="371"/>
        <v>4.1357232768868712E-2</v>
      </c>
      <c r="EJ358" s="67">
        <v>0</v>
      </c>
      <c r="EK358" s="14"/>
      <c r="EL358" s="23"/>
      <c r="EM358" s="24"/>
      <c r="EN358" s="34"/>
      <c r="EO358" s="25"/>
      <c r="EP358" s="26"/>
      <c r="EQ358" s="16"/>
      <c r="ES358" s="14"/>
      <c r="ET358" s="23"/>
    </row>
    <row r="359" spans="1:150" x14ac:dyDescent="0.35">
      <c r="A359" s="6">
        <v>2169</v>
      </c>
      <c r="B359" s="107">
        <v>4</v>
      </c>
      <c r="C359" s="24">
        <f t="shared" si="346"/>
        <v>1.392123211398951</v>
      </c>
      <c r="D359" s="34">
        <f t="shared" si="347"/>
        <v>2.2505307476286998</v>
      </c>
      <c r="E359" s="25">
        <f t="shared" si="348"/>
        <v>1.3085088425056919</v>
      </c>
      <c r="F359" s="26">
        <f t="shared" si="353"/>
        <v>0.19884402965727371</v>
      </c>
      <c r="G359" s="120">
        <f t="shared" si="349"/>
        <v>0.94202190512300787</v>
      </c>
      <c r="I359" s="6">
        <v>2169</v>
      </c>
      <c r="J359" s="107">
        <v>4</v>
      </c>
      <c r="K359" s="24">
        <f t="shared" si="400"/>
        <v>1.5458780238517786</v>
      </c>
      <c r="L359" s="34">
        <f t="shared" si="401"/>
        <v>2.3744820840667464</v>
      </c>
      <c r="M359" s="25">
        <f t="shared" si="402"/>
        <v>1.4992032062565332</v>
      </c>
      <c r="N359" s="26">
        <f t="shared" si="403"/>
        <v>0.21368459559756511</v>
      </c>
      <c r="O359" s="120">
        <f t="shared" si="404"/>
        <v>0.87527887781021319</v>
      </c>
      <c r="Q359" s="6">
        <v>2169</v>
      </c>
      <c r="R359" s="107">
        <v>4</v>
      </c>
      <c r="S359" s="24">
        <f t="shared" si="354"/>
        <v>1.3897335981112715</v>
      </c>
      <c r="T359" s="34">
        <f t="shared" si="355"/>
        <v>2.1951749148875885</v>
      </c>
      <c r="U359" s="25">
        <f t="shared" si="356"/>
        <v>1.2233460229039828</v>
      </c>
      <c r="V359" s="26">
        <f t="shared" si="357"/>
        <v>0.20244795097435941</v>
      </c>
      <c r="W359" s="120">
        <f t="shared" si="350"/>
        <v>0.97182889198360578</v>
      </c>
      <c r="Y359" s="6">
        <v>2169</v>
      </c>
      <c r="Z359" s="107">
        <v>4</v>
      </c>
      <c r="AA359" s="24">
        <f t="shared" si="358"/>
        <v>1.4872081617548931</v>
      </c>
      <c r="AB359" s="34">
        <f t="shared" si="359"/>
        <v>2.2664014471805802</v>
      </c>
      <c r="AC359" s="25">
        <f t="shared" si="360"/>
        <v>1.332925303354739</v>
      </c>
      <c r="AD359" s="26">
        <f t="shared" si="361"/>
        <v>0.38742372806601399</v>
      </c>
      <c r="AE359" s="120">
        <f t="shared" si="351"/>
        <v>0.93347614382584121</v>
      </c>
      <c r="AG359" s="6">
        <v>2169</v>
      </c>
      <c r="AH359" s="107">
        <v>4</v>
      </c>
      <c r="AI359" s="24">
        <f t="shared" si="362"/>
        <v>1.4930037787854893</v>
      </c>
      <c r="AJ359" s="34">
        <f t="shared" si="363"/>
        <v>2.3389263356601151</v>
      </c>
      <c r="AK359" s="25">
        <f t="shared" si="364"/>
        <v>1.4445020548617153</v>
      </c>
      <c r="AL359" s="26">
        <f t="shared" si="365"/>
        <v>0.10794316164136378</v>
      </c>
      <c r="AM359" s="120">
        <f t="shared" si="352"/>
        <v>0.89442428079839975</v>
      </c>
      <c r="AP359" s="6">
        <v>2185</v>
      </c>
      <c r="AQ359" s="107">
        <v>4.5</v>
      </c>
      <c r="AR359" s="24">
        <f t="shared" si="372"/>
        <v>1.6729296603456363</v>
      </c>
      <c r="AS359" s="34">
        <f t="shared" si="373"/>
        <v>2.5975075845949385</v>
      </c>
      <c r="AT359" s="25">
        <f t="shared" si="374"/>
        <v>1.573088591684521</v>
      </c>
      <c r="AU359" s="26">
        <f t="shared" si="375"/>
        <v>0.24807565148213595</v>
      </c>
      <c r="AV359" s="120">
        <f t="shared" si="366"/>
        <v>1.0244189929104175</v>
      </c>
      <c r="AX359" s="6"/>
      <c r="AZ359" s="6">
        <v>2185</v>
      </c>
      <c r="BA359" s="107">
        <v>4.5</v>
      </c>
      <c r="BB359" s="107">
        <f t="shared" si="343"/>
        <v>6.0888879178119462</v>
      </c>
      <c r="BC359" s="24">
        <f t="shared" si="389"/>
        <v>5.8603295428901969</v>
      </c>
      <c r="BD359" s="34">
        <f t="shared" si="390"/>
        <v>5.9403249741128095</v>
      </c>
      <c r="BE359" s="25">
        <f t="shared" si="391"/>
        <v>5.8603295428901969</v>
      </c>
      <c r="BF359" s="26">
        <f t="shared" si="392"/>
        <v>0.10394635068757667</v>
      </c>
      <c r="BG359" s="16">
        <f t="shared" si="367"/>
        <v>7.9995431222612545E-2</v>
      </c>
      <c r="BH359" s="67">
        <v>0</v>
      </c>
      <c r="BP359" s="107">
        <f t="shared" si="344"/>
        <v>10.44042421978607</v>
      </c>
      <c r="BQ359" s="24">
        <f t="shared" si="399"/>
        <v>9.460354635795543</v>
      </c>
      <c r="BR359" s="34">
        <f t="shared" si="393"/>
        <v>9.8033789901922272</v>
      </c>
      <c r="BS359" s="25">
        <f t="shared" si="394"/>
        <v>9.460354635795543</v>
      </c>
      <c r="BT359" s="26">
        <f t="shared" si="395"/>
        <v>0.11201886163892069</v>
      </c>
      <c r="BU359" s="67">
        <v>0</v>
      </c>
      <c r="CC359" s="107">
        <f t="shared" si="345"/>
        <v>20.799135064938831</v>
      </c>
      <c r="CD359" s="24">
        <f t="shared" si="376"/>
        <v>16.380588357638718</v>
      </c>
      <c r="CE359" s="34">
        <f t="shared" si="396"/>
        <v>17.927079705193758</v>
      </c>
      <c r="CF359" s="25">
        <f t="shared" si="397"/>
        <v>16.380588357638718</v>
      </c>
      <c r="CG359" s="26">
        <f t="shared" si="398"/>
        <v>0.11418166311701991</v>
      </c>
      <c r="CH359" s="67">
        <v>0</v>
      </c>
      <c r="CY359" s="67"/>
      <c r="DA359" s="6">
        <v>2185</v>
      </c>
      <c r="DB359" s="107">
        <f t="shared" si="405"/>
        <v>6.5</v>
      </c>
      <c r="DC359" s="24">
        <f t="shared" si="377"/>
        <v>1.3392652482568397</v>
      </c>
      <c r="DD359" s="34">
        <f t="shared" si="378"/>
        <v>2.3939374917351479</v>
      </c>
      <c r="DE359" s="25">
        <f t="shared" si="379"/>
        <v>1.2599038334386894</v>
      </c>
      <c r="DF359" s="26">
        <f t="shared" si="380"/>
        <v>0.20668091628683213</v>
      </c>
      <c r="DG359" s="120">
        <f t="shared" si="368"/>
        <v>1.1340336582964585</v>
      </c>
      <c r="DK359" s="6">
        <v>2185</v>
      </c>
      <c r="DL359" s="107">
        <f t="shared" si="406"/>
        <v>8.1761413310176376</v>
      </c>
      <c r="DM359" s="24">
        <f t="shared" si="381"/>
        <v>6.4602961315962988</v>
      </c>
      <c r="DN359" s="34">
        <f t="shared" si="382"/>
        <v>7.0608419513937672</v>
      </c>
      <c r="DO359" s="25">
        <f t="shared" si="383"/>
        <v>6.4602961315962988</v>
      </c>
      <c r="DP359" s="26">
        <f t="shared" si="384"/>
        <v>9.1826777553682584E-2</v>
      </c>
      <c r="DQ359" s="110">
        <f t="shared" si="369"/>
        <v>0.60054581979746846</v>
      </c>
      <c r="DR359" s="67">
        <v>0</v>
      </c>
      <c r="DT359" s="6">
        <v>2185</v>
      </c>
      <c r="DU359" s="107">
        <v>4.5</v>
      </c>
      <c r="DV359" s="24">
        <f t="shared" si="385"/>
        <v>1.8060568519172413</v>
      </c>
      <c r="DW359" s="34">
        <f t="shared" si="386"/>
        <v>2.6885557769205288</v>
      </c>
      <c r="DX359" s="25">
        <f t="shared" si="387"/>
        <v>1.7131627337238906</v>
      </c>
      <c r="DY359" s="26">
        <f t="shared" si="388"/>
        <v>0.48173020053053478</v>
      </c>
      <c r="DZ359" s="110">
        <f t="shared" si="370"/>
        <v>0.97539304319663822</v>
      </c>
      <c r="EC359" s="6">
        <v>2185</v>
      </c>
      <c r="ED359" s="107">
        <v>4.5</v>
      </c>
      <c r="EE359" s="24">
        <f>EG358+((ED359-EG358)*EI$130)</f>
        <v>4.3858528559226997</v>
      </c>
      <c r="EF359" s="34">
        <f>EG359+(ED359-EG359)*EI$133</f>
        <v>4.4258043563497544</v>
      </c>
      <c r="EG359" s="25">
        <f>EE359-((EH359-EH358)*EI$132/EI$131)</f>
        <v>4.3858528559226997</v>
      </c>
      <c r="EH359" s="26">
        <f>EH358+(EE359-EH358)*EJ359*EI$129*EI$131/EI$132</f>
        <v>0.18346567920692095</v>
      </c>
      <c r="EI359" s="110">
        <f t="shared" si="371"/>
        <v>3.9951500427054754E-2</v>
      </c>
      <c r="EJ359" s="67">
        <v>0</v>
      </c>
      <c r="EK359" s="6"/>
      <c r="EL359" s="23"/>
      <c r="EM359" s="24"/>
      <c r="EN359" s="34"/>
      <c r="EO359" s="25"/>
      <c r="EP359" s="26"/>
      <c r="EQ359" s="16"/>
      <c r="ES359" s="6"/>
      <c r="ET359" s="23"/>
    </row>
    <row r="360" spans="1:150" x14ac:dyDescent="0.35">
      <c r="A360" s="14">
        <v>2170</v>
      </c>
      <c r="B360" s="107">
        <v>4</v>
      </c>
      <c r="C360" s="24">
        <f t="shared" si="346"/>
        <v>1.3929543775720759</v>
      </c>
      <c r="D360" s="34">
        <f t="shared" si="347"/>
        <v>2.2510883245917261</v>
      </c>
      <c r="E360" s="25">
        <f t="shared" si="348"/>
        <v>1.3093666532180399</v>
      </c>
      <c r="F360" s="26">
        <f t="shared" si="353"/>
        <v>0.20005544595225974</v>
      </c>
      <c r="G360" s="120">
        <f t="shared" si="349"/>
        <v>0.94172167137368623</v>
      </c>
      <c r="I360" s="14">
        <v>2170</v>
      </c>
      <c r="J360" s="107">
        <v>4</v>
      </c>
      <c r="K360" s="24">
        <f t="shared" si="400"/>
        <v>1.5467858668510901</v>
      </c>
      <c r="L360" s="34">
        <f t="shared" si="401"/>
        <v>2.3750827595321908</v>
      </c>
      <c r="M360" s="25">
        <f t="shared" si="402"/>
        <v>1.5001273223572171</v>
      </c>
      <c r="N360" s="26">
        <f t="shared" si="403"/>
        <v>0.21505690572973785</v>
      </c>
      <c r="O360" s="120">
        <f t="shared" si="404"/>
        <v>0.8749554371749737</v>
      </c>
      <c r="Q360" s="14">
        <v>2170</v>
      </c>
      <c r="R360" s="107">
        <v>4</v>
      </c>
      <c r="S360" s="24">
        <f t="shared" si="354"/>
        <v>1.390556125404705</v>
      </c>
      <c r="T360" s="34">
        <f t="shared" si="355"/>
        <v>2.1957436376398958</v>
      </c>
      <c r="U360" s="25">
        <f t="shared" si="356"/>
        <v>1.2242209809844549</v>
      </c>
      <c r="V360" s="26">
        <f t="shared" si="357"/>
        <v>0.20364460668961301</v>
      </c>
      <c r="W360" s="120">
        <f t="shared" si="350"/>
        <v>0.97152265665544091</v>
      </c>
      <c r="Y360" s="14">
        <v>2170</v>
      </c>
      <c r="Z360" s="107">
        <v>4</v>
      </c>
      <c r="AA360" s="24">
        <f t="shared" si="358"/>
        <v>1.4887624778797217</v>
      </c>
      <c r="AB360" s="34">
        <f t="shared" si="359"/>
        <v>2.2674737843887725</v>
      </c>
      <c r="AC360" s="25">
        <f t="shared" si="360"/>
        <v>1.3345750529058036</v>
      </c>
      <c r="AD360" s="26">
        <f t="shared" si="361"/>
        <v>0.38965832842795484</v>
      </c>
      <c r="AE360" s="120">
        <f t="shared" si="351"/>
        <v>0.93289873148296887</v>
      </c>
      <c r="AG360" s="14">
        <v>2170</v>
      </c>
      <c r="AH360" s="107">
        <v>4</v>
      </c>
      <c r="AI360" s="24">
        <f t="shared" si="362"/>
        <v>1.4934756174823454</v>
      </c>
      <c r="AJ360" s="34">
        <f t="shared" si="363"/>
        <v>2.3392382879931422</v>
      </c>
      <c r="AK360" s="25">
        <f t="shared" si="364"/>
        <v>1.4449819815279112</v>
      </c>
      <c r="AL360" s="26">
        <f t="shared" si="365"/>
        <v>0.10864596795954398</v>
      </c>
      <c r="AM360" s="120">
        <f t="shared" si="352"/>
        <v>0.89425630646523091</v>
      </c>
      <c r="AP360" s="14">
        <v>2186</v>
      </c>
      <c r="AQ360" s="107">
        <v>4.5</v>
      </c>
      <c r="AR360" s="24">
        <f t="shared" si="372"/>
        <v>1.673891420586906</v>
      </c>
      <c r="AS360" s="34">
        <f t="shared" si="373"/>
        <v>2.5981548058872219</v>
      </c>
      <c r="AT360" s="25">
        <f t="shared" si="374"/>
        <v>1.5740843167495724</v>
      </c>
      <c r="AU360" s="26">
        <f t="shared" si="375"/>
        <v>0.24952213124789441</v>
      </c>
      <c r="AV360" s="120">
        <f t="shared" si="366"/>
        <v>1.0240704891376495</v>
      </c>
      <c r="AX360" s="14"/>
      <c r="AZ360" s="14">
        <v>2186</v>
      </c>
      <c r="BA360" s="107">
        <v>4.5</v>
      </c>
      <c r="BB360" s="107">
        <f t="shared" si="343"/>
        <v>6.0901444746650899</v>
      </c>
      <c r="BC360" s="24">
        <f t="shared" si="389"/>
        <v>5.8682443691405242</v>
      </c>
      <c r="BD360" s="34">
        <f t="shared" si="390"/>
        <v>5.9459094060741222</v>
      </c>
      <c r="BE360" s="25">
        <f t="shared" si="391"/>
        <v>5.8682443691405242</v>
      </c>
      <c r="BF360" s="26">
        <f t="shared" si="392"/>
        <v>0.10394635068757667</v>
      </c>
      <c r="BG360" s="16">
        <f t="shared" si="367"/>
        <v>7.7665036933598053E-2</v>
      </c>
      <c r="BH360" s="67">
        <v>0</v>
      </c>
      <c r="BP360" s="107">
        <f t="shared" si="344"/>
        <v>10.459456432415312</v>
      </c>
      <c r="BQ360" s="24">
        <f t="shared" si="399"/>
        <v>9.4947637016711273</v>
      </c>
      <c r="BR360" s="34">
        <f t="shared" si="393"/>
        <v>9.832406157431592</v>
      </c>
      <c r="BS360" s="25">
        <f t="shared" si="394"/>
        <v>9.4947637016711273</v>
      </c>
      <c r="BT360" s="26">
        <f t="shared" si="395"/>
        <v>0.11201886163892069</v>
      </c>
      <c r="BU360" s="67">
        <v>0</v>
      </c>
      <c r="CC360" s="107">
        <f t="shared" si="345"/>
        <v>20.964617775520654</v>
      </c>
      <c r="CD360" s="24">
        <f t="shared" si="376"/>
        <v>16.538462330790573</v>
      </c>
      <c r="CE360" s="34">
        <f t="shared" si="396"/>
        <v>18.087616736446101</v>
      </c>
      <c r="CF360" s="25">
        <f t="shared" si="397"/>
        <v>16.538462330790573</v>
      </c>
      <c r="CG360" s="26">
        <f t="shared" si="398"/>
        <v>0.11418166311701991</v>
      </c>
      <c r="CH360" s="67">
        <v>0</v>
      </c>
      <c r="CY360" s="67"/>
      <c r="DA360" s="14">
        <v>2186</v>
      </c>
      <c r="DB360" s="107">
        <f t="shared" si="405"/>
        <v>6.5</v>
      </c>
      <c r="DC360" s="24">
        <f t="shared" si="377"/>
        <v>1.3402083071912414</v>
      </c>
      <c r="DD360" s="34">
        <f t="shared" si="378"/>
        <v>2.3945599033881564</v>
      </c>
      <c r="DE360" s="25">
        <f t="shared" si="379"/>
        <v>1.2608613898279331</v>
      </c>
      <c r="DF360" s="26">
        <f t="shared" si="380"/>
        <v>0.20783087161093805</v>
      </c>
      <c r="DG360" s="120">
        <f t="shared" si="368"/>
        <v>1.1336985135602233</v>
      </c>
      <c r="DK360" s="14">
        <v>2186</v>
      </c>
      <c r="DL360" s="107">
        <f t="shared" si="406"/>
        <v>8.1800401791151849</v>
      </c>
      <c r="DM360" s="24">
        <f t="shared" si="381"/>
        <v>6.4866512091245259</v>
      </c>
      <c r="DN360" s="34">
        <f t="shared" si="382"/>
        <v>7.079337348621257</v>
      </c>
      <c r="DO360" s="25">
        <f t="shared" si="383"/>
        <v>6.4866512091245259</v>
      </c>
      <c r="DP360" s="26">
        <f t="shared" si="384"/>
        <v>9.1826777553682584E-2</v>
      </c>
      <c r="DQ360" s="110">
        <f t="shared" si="369"/>
        <v>0.5926861394967311</v>
      </c>
      <c r="DR360" s="67">
        <v>0</v>
      </c>
      <c r="DT360" s="14">
        <v>2186</v>
      </c>
      <c r="DU360" s="107">
        <v>4.5</v>
      </c>
      <c r="DV360" s="24">
        <f t="shared" si="385"/>
        <v>1.8078873324046156</v>
      </c>
      <c r="DW360" s="34">
        <f t="shared" si="386"/>
        <v>2.6897866165627295</v>
      </c>
      <c r="DX360" s="25">
        <f t="shared" si="387"/>
        <v>1.7150563331734299</v>
      </c>
      <c r="DY360" s="26">
        <f t="shared" si="388"/>
        <v>0.48446052403733436</v>
      </c>
      <c r="DZ360" s="110">
        <f t="shared" si="370"/>
        <v>0.97473028338929968</v>
      </c>
      <c r="EC360" s="14">
        <v>2186</v>
      </c>
      <c r="ED360" s="107">
        <v>4.5</v>
      </c>
      <c r="EE360" s="24">
        <f>EG359+((ED360-EG359)*EI$130)</f>
        <v>4.3897327173498875</v>
      </c>
      <c r="EF360" s="34">
        <f>EG360+(ED360-EG360)*EI$133</f>
        <v>4.428326266277427</v>
      </c>
      <c r="EG360" s="25">
        <f>EE360-((EH360-EH359)*EI$132/EI$131)</f>
        <v>4.3897327173498875</v>
      </c>
      <c r="EH360" s="26">
        <f>EH359+(EE360-EH359)*EJ360*EI$129*EI$131/EI$132</f>
        <v>0.18346567920692095</v>
      </c>
      <c r="EI360" s="110">
        <f t="shared" si="371"/>
        <v>3.8593548927539523E-2</v>
      </c>
      <c r="EJ360" s="67">
        <v>0</v>
      </c>
      <c r="EK360" s="14"/>
      <c r="EL360" s="23"/>
      <c r="EM360" s="24"/>
      <c r="EN360" s="34"/>
      <c r="EO360" s="25"/>
      <c r="EP360" s="26"/>
      <c r="EQ360" s="16"/>
      <c r="ES360" s="14"/>
      <c r="ET360" s="23"/>
    </row>
    <row r="361" spans="1:150" x14ac:dyDescent="0.35">
      <c r="A361" s="6">
        <v>2171</v>
      </c>
      <c r="B361" s="107">
        <v>4</v>
      </c>
      <c r="C361" s="24">
        <f t="shared" si="346"/>
        <v>1.3937852744733239</v>
      </c>
      <c r="D361" s="34">
        <f t="shared" si="347"/>
        <v>2.2516457212099517</v>
      </c>
      <c r="E361" s="25">
        <f t="shared" si="348"/>
        <v>1.3102241864768489</v>
      </c>
      <c r="F361" s="26">
        <f t="shared" si="353"/>
        <v>0.20126647621307822</v>
      </c>
      <c r="G361" s="120">
        <f t="shared" si="349"/>
        <v>0.94142153473310275</v>
      </c>
      <c r="I361" s="6">
        <v>2171</v>
      </c>
      <c r="J361" s="107">
        <v>4</v>
      </c>
      <c r="K361" s="24">
        <f t="shared" si="400"/>
        <v>1.5476923997947263</v>
      </c>
      <c r="L361" s="34">
        <f t="shared" si="401"/>
        <v>2.3756826023765933</v>
      </c>
      <c r="M361" s="25">
        <f t="shared" si="402"/>
        <v>1.5010501575024517</v>
      </c>
      <c r="N361" s="26">
        <f t="shared" si="403"/>
        <v>0.21642873638539298</v>
      </c>
      <c r="O361" s="120">
        <f t="shared" si="404"/>
        <v>0.8746324448741416</v>
      </c>
      <c r="Q361" s="6">
        <v>2171</v>
      </c>
      <c r="R361" s="107">
        <v>4</v>
      </c>
      <c r="S361" s="24">
        <f t="shared" si="354"/>
        <v>1.3913783935095709</v>
      </c>
      <c r="T361" s="34">
        <f t="shared" si="355"/>
        <v>2.1963121811806046</v>
      </c>
      <c r="U361" s="25">
        <f t="shared" si="356"/>
        <v>1.2250956633547765</v>
      </c>
      <c r="V361" s="26">
        <f t="shared" si="357"/>
        <v>0.20484088532382017</v>
      </c>
      <c r="W361" s="120">
        <f t="shared" si="350"/>
        <v>0.97121651782582807</v>
      </c>
      <c r="Y361" s="6">
        <v>2171</v>
      </c>
      <c r="Z361" s="107">
        <v>4</v>
      </c>
      <c r="AA361" s="24">
        <f t="shared" si="358"/>
        <v>1.4903158325645176</v>
      </c>
      <c r="AB361" s="34">
        <f t="shared" si="359"/>
        <v>2.2685454582905082</v>
      </c>
      <c r="AC361" s="25">
        <f t="shared" si="360"/>
        <v>1.3362237819853973</v>
      </c>
      <c r="AD361" s="26">
        <f t="shared" si="361"/>
        <v>0.39189154655228992</v>
      </c>
      <c r="AE361" s="120">
        <f t="shared" si="351"/>
        <v>0.93232167630511098</v>
      </c>
      <c r="AG361" s="6">
        <v>2171</v>
      </c>
      <c r="AH361" s="107">
        <v>4</v>
      </c>
      <c r="AI361" s="24">
        <f t="shared" si="362"/>
        <v>1.4939463468339103</v>
      </c>
      <c r="AJ361" s="34">
        <f t="shared" si="363"/>
        <v>2.3395495418226497</v>
      </c>
      <c r="AK361" s="25">
        <f t="shared" si="364"/>
        <v>1.445460833573307</v>
      </c>
      <c r="AL361" s="26">
        <f t="shared" si="365"/>
        <v>0.10934865655752374</v>
      </c>
      <c r="AM361" s="120">
        <f t="shared" si="352"/>
        <v>0.89408870824934272</v>
      </c>
      <c r="AP361" s="6">
        <v>2187</v>
      </c>
      <c r="AQ361" s="107">
        <v>4.5</v>
      </c>
      <c r="AR361" s="24">
        <f t="shared" si="372"/>
        <v>1.6748528528807172</v>
      </c>
      <c r="AS361" s="34">
        <f t="shared" si="373"/>
        <v>2.5988018065381739</v>
      </c>
      <c r="AT361" s="25">
        <f t="shared" si="374"/>
        <v>1.5750797023664214</v>
      </c>
      <c r="AU361" s="26">
        <f t="shared" si="375"/>
        <v>0.25096811893650739</v>
      </c>
      <c r="AV361" s="120">
        <f t="shared" si="366"/>
        <v>1.0237221041717526</v>
      </c>
      <c r="AX361" s="6"/>
      <c r="AZ361" s="6">
        <v>2187</v>
      </c>
      <c r="BA361" s="107">
        <v>4.5</v>
      </c>
      <c r="BB361" s="107">
        <f t="shared" si="343"/>
        <v>6.0913634767615399</v>
      </c>
      <c r="BC361" s="24">
        <f t="shared" si="389"/>
        <v>5.8759285912069918</v>
      </c>
      <c r="BD361" s="34">
        <f t="shared" si="390"/>
        <v>5.9513308011510837</v>
      </c>
      <c r="BE361" s="25">
        <f t="shared" si="391"/>
        <v>5.8759285912069918</v>
      </c>
      <c r="BF361" s="26">
        <f t="shared" si="392"/>
        <v>0.10394635068757667</v>
      </c>
      <c r="BG361" s="16">
        <f t="shared" si="367"/>
        <v>7.5402209944091858E-2</v>
      </c>
      <c r="BH361" s="67">
        <v>0</v>
      </c>
      <c r="BP361" s="107">
        <f t="shared" si="344"/>
        <v>10.478175209927539</v>
      </c>
      <c r="BQ361" s="24">
        <f t="shared" si="399"/>
        <v>9.528632394015478</v>
      </c>
      <c r="BR361" s="34">
        <f t="shared" si="393"/>
        <v>9.8609723795847</v>
      </c>
      <c r="BS361" s="25">
        <f t="shared" si="394"/>
        <v>9.528632394015478</v>
      </c>
      <c r="BT361" s="26">
        <f t="shared" si="395"/>
        <v>0.11201886163892069</v>
      </c>
      <c r="BU361" s="67">
        <v>0</v>
      </c>
      <c r="CC361" s="107">
        <f t="shared" si="345"/>
        <v>21.130385447330102</v>
      </c>
      <c r="CD361" s="24">
        <f t="shared" si="376"/>
        <v>16.696608162924193</v>
      </c>
      <c r="CE361" s="34">
        <f t="shared" si="396"/>
        <v>18.248430212466261</v>
      </c>
      <c r="CF361" s="25">
        <f t="shared" si="397"/>
        <v>16.696608162924193</v>
      </c>
      <c r="CG361" s="26">
        <f t="shared" si="398"/>
        <v>0.11418166311701991</v>
      </c>
      <c r="CH361" s="67">
        <v>0</v>
      </c>
      <c r="CY361" s="67"/>
      <c r="DA361" s="6">
        <v>2187</v>
      </c>
      <c r="DB361" s="107">
        <f t="shared" si="405"/>
        <v>6.5</v>
      </c>
      <c r="DC361" s="24">
        <f t="shared" si="377"/>
        <v>1.3411511890288199</v>
      </c>
      <c r="DD361" s="34">
        <f t="shared" si="378"/>
        <v>2.3951821984262187</v>
      </c>
      <c r="DE361" s="25">
        <f t="shared" si="379"/>
        <v>1.2618187668095673</v>
      </c>
      <c r="DF361" s="26">
        <f t="shared" si="380"/>
        <v>0.20898061686049244</v>
      </c>
      <c r="DG361" s="120">
        <f t="shared" si="368"/>
        <v>1.1333634316166514</v>
      </c>
      <c r="DK361" s="6">
        <v>2187</v>
      </c>
      <c r="DL361" s="107">
        <f t="shared" si="406"/>
        <v>8.1838791498887957</v>
      </c>
      <c r="DM361" s="24">
        <f t="shared" si="381"/>
        <v>6.5126612273167384</v>
      </c>
      <c r="DN361" s="34">
        <f t="shared" si="382"/>
        <v>7.0975875002169584</v>
      </c>
      <c r="DO361" s="25">
        <f t="shared" si="383"/>
        <v>6.5126612273167384</v>
      </c>
      <c r="DP361" s="26">
        <f t="shared" si="384"/>
        <v>9.1826777553682584E-2</v>
      </c>
      <c r="DQ361" s="110">
        <f t="shared" si="369"/>
        <v>0.58492627290022003</v>
      </c>
      <c r="DR361" s="67">
        <v>0</v>
      </c>
      <c r="DT361" s="6">
        <v>2187</v>
      </c>
      <c r="DU361" s="107">
        <v>4.5</v>
      </c>
      <c r="DV361" s="24">
        <f t="shared" si="385"/>
        <v>1.809716568408865</v>
      </c>
      <c r="DW361" s="34">
        <f t="shared" si="386"/>
        <v>2.6910166194468581</v>
      </c>
      <c r="DX361" s="25">
        <f t="shared" si="387"/>
        <v>1.7169486453028586</v>
      </c>
      <c r="DY361" s="26">
        <f t="shared" si="388"/>
        <v>0.48718899236398161</v>
      </c>
      <c r="DZ361" s="110">
        <f t="shared" si="370"/>
        <v>0.97406797414399948</v>
      </c>
      <c r="EC361" s="6">
        <v>2187</v>
      </c>
      <c r="ED361" s="107">
        <v>4.5</v>
      </c>
      <c r="EE361" s="24">
        <f>EG360+((ED361-EG360)*EI$130)</f>
        <v>4.3934807022871647</v>
      </c>
      <c r="EF361" s="34">
        <f>EG361+(ED361-EG361)*EI$133</f>
        <v>4.430762456486657</v>
      </c>
      <c r="EG361" s="25">
        <f>EE361-((EH361-EH360)*EI$132/EI$131)</f>
        <v>4.3934807022871647</v>
      </c>
      <c r="EH361" s="26">
        <f>EH360+(EE361-EH360)*EJ361*EI$129*EI$131/EI$132</f>
        <v>0.18346567920692095</v>
      </c>
      <c r="EI361" s="110">
        <f t="shared" si="371"/>
        <v>3.7281754199492312E-2</v>
      </c>
      <c r="EJ361" s="67">
        <v>0</v>
      </c>
      <c r="EK361" s="6"/>
      <c r="EL361" s="23"/>
      <c r="EM361" s="24"/>
      <c r="EN361" s="34"/>
      <c r="EO361" s="25"/>
      <c r="EP361" s="26"/>
      <c r="EQ361" s="16"/>
      <c r="ES361" s="6"/>
      <c r="ET361" s="23"/>
    </row>
    <row r="362" spans="1:150" x14ac:dyDescent="0.35">
      <c r="A362" s="6">
        <v>2172</v>
      </c>
      <c r="B362" s="107">
        <v>4</v>
      </c>
      <c r="C362" s="24">
        <f t="shared" si="346"/>
        <v>1.3946159026261378</v>
      </c>
      <c r="D362" s="34">
        <f t="shared" si="347"/>
        <v>2.2522029378051949</v>
      </c>
      <c r="E362" s="25">
        <f t="shared" si="348"/>
        <v>1.311081442777223</v>
      </c>
      <c r="F362" s="26">
        <f t="shared" si="353"/>
        <v>0.20247712055871467</v>
      </c>
      <c r="G362" s="120">
        <f t="shared" si="349"/>
        <v>0.94112149502797182</v>
      </c>
      <c r="I362" s="14">
        <v>2172</v>
      </c>
      <c r="J362" s="107">
        <v>4</v>
      </c>
      <c r="K362" s="24">
        <f t="shared" si="400"/>
        <v>1.5485976761556526</v>
      </c>
      <c r="L362" s="34">
        <f t="shared" si="401"/>
        <v>2.3762816461214009</v>
      </c>
      <c r="M362" s="25">
        <f t="shared" si="402"/>
        <v>1.5019717632636935</v>
      </c>
      <c r="N362" s="26">
        <f t="shared" si="403"/>
        <v>0.21780008676456825</v>
      </c>
      <c r="O362" s="120">
        <f t="shared" si="404"/>
        <v>0.87430988285770739</v>
      </c>
      <c r="Q362" s="14">
        <v>2172</v>
      </c>
      <c r="R362" s="107">
        <v>4</v>
      </c>
      <c r="S362" s="24">
        <f t="shared" si="354"/>
        <v>1.3922004025075518</v>
      </c>
      <c r="T362" s="34">
        <f t="shared" si="355"/>
        <v>2.1968805455661897</v>
      </c>
      <c r="U362" s="25">
        <f t="shared" si="356"/>
        <v>1.2259700701018306</v>
      </c>
      <c r="V362" s="26">
        <f t="shared" si="357"/>
        <v>0.20603678699580377</v>
      </c>
      <c r="W362" s="120">
        <f t="shared" si="350"/>
        <v>0.97091047546435916</v>
      </c>
      <c r="Y362" s="14">
        <v>2172</v>
      </c>
      <c r="Z362" s="107">
        <v>4</v>
      </c>
      <c r="AA362" s="24">
        <f t="shared" si="358"/>
        <v>1.4918682264039904</v>
      </c>
      <c r="AB362" s="34">
        <f t="shared" si="359"/>
        <v>2.2696164692960883</v>
      </c>
      <c r="AC362" s="25">
        <f t="shared" si="360"/>
        <v>1.3378714912247509</v>
      </c>
      <c r="AD362" s="26">
        <f t="shared" si="361"/>
        <v>0.39412338329401803</v>
      </c>
      <c r="AE362" s="120">
        <f t="shared" si="351"/>
        <v>0.93174497807133738</v>
      </c>
      <c r="AG362" s="14">
        <v>2172</v>
      </c>
      <c r="AH362" s="107">
        <v>4</v>
      </c>
      <c r="AI362" s="24">
        <f t="shared" si="362"/>
        <v>1.4944160221587082</v>
      </c>
      <c r="AJ362" s="34">
        <f t="shared" si="363"/>
        <v>2.3398601318357333</v>
      </c>
      <c r="AK362" s="25">
        <f t="shared" si="364"/>
        <v>1.445938664362667</v>
      </c>
      <c r="AL362" s="26">
        <f t="shared" si="365"/>
        <v>0.11005122696036491</v>
      </c>
      <c r="AM362" s="120">
        <f t="shared" si="352"/>
        <v>0.89392146747306622</v>
      </c>
      <c r="AP362" s="14">
        <v>2188</v>
      </c>
      <c r="AQ362" s="107">
        <v>4.5</v>
      </c>
      <c r="AR362" s="24">
        <f t="shared" si="372"/>
        <v>1.6758139574169217</v>
      </c>
      <c r="AS362" s="34">
        <f t="shared" si="373"/>
        <v>2.5994485866701398</v>
      </c>
      <c r="AT362" s="25">
        <f t="shared" si="374"/>
        <v>1.576074748723292</v>
      </c>
      <c r="AU362" s="26">
        <f t="shared" si="375"/>
        <v>0.25241361471467594</v>
      </c>
      <c r="AV362" s="120">
        <f t="shared" si="366"/>
        <v>1.0233738379468478</v>
      </c>
      <c r="AX362" s="14"/>
      <c r="AZ362" s="14">
        <v>2188</v>
      </c>
      <c r="BA362" s="107">
        <v>4.5</v>
      </c>
      <c r="BB362" s="107">
        <f t="shared" si="343"/>
        <v>6.0925460696580007</v>
      </c>
      <c r="BC362" s="24">
        <f t="shared" si="389"/>
        <v>5.8833888971648447</v>
      </c>
      <c r="BD362" s="34">
        <f t="shared" si="390"/>
        <v>5.9565939075374494</v>
      </c>
      <c r="BE362" s="25">
        <f t="shared" si="391"/>
        <v>5.8833888971648447</v>
      </c>
      <c r="BF362" s="26">
        <f t="shared" si="392"/>
        <v>0.10394635068757667</v>
      </c>
      <c r="BG362" s="16">
        <f t="shared" si="367"/>
        <v>7.320501037260474E-2</v>
      </c>
      <c r="BH362" s="67">
        <v>0</v>
      </c>
      <c r="BP362" s="107">
        <f t="shared" si="344"/>
        <v>10.496585721564777</v>
      </c>
      <c r="BQ362" s="24">
        <f t="shared" si="399"/>
        <v>9.5619687066162751</v>
      </c>
      <c r="BR362" s="34">
        <f t="shared" si="393"/>
        <v>9.8890846618482513</v>
      </c>
      <c r="BS362" s="25">
        <f t="shared" si="394"/>
        <v>9.5619687066162751</v>
      </c>
      <c r="BT362" s="26">
        <f t="shared" si="395"/>
        <v>0.11201886163892069</v>
      </c>
      <c r="BU362" s="67">
        <v>0</v>
      </c>
      <c r="CC362" s="107">
        <f t="shared" si="345"/>
        <v>21.296438571070404</v>
      </c>
      <c r="CD362" s="24">
        <f t="shared" si="376"/>
        <v>16.855026322180748</v>
      </c>
      <c r="CE362" s="34">
        <f t="shared" si="396"/>
        <v>18.409520609292127</v>
      </c>
      <c r="CF362" s="25">
        <f t="shared" si="397"/>
        <v>16.855026322180748</v>
      </c>
      <c r="CG362" s="26">
        <f t="shared" si="398"/>
        <v>0.11418166311701991</v>
      </c>
      <c r="CH362" s="67">
        <v>0</v>
      </c>
      <c r="CY362" s="67"/>
      <c r="DA362" s="14">
        <v>2188</v>
      </c>
      <c r="DB362" s="107">
        <f t="shared" si="405"/>
        <v>6.5</v>
      </c>
      <c r="DC362" s="24">
        <f t="shared" si="377"/>
        <v>1.3420938942082106</v>
      </c>
      <c r="DD362" s="34">
        <f t="shared" si="378"/>
        <v>2.3958043771160158</v>
      </c>
      <c r="DE362" s="25">
        <f t="shared" si="379"/>
        <v>1.2627759647938701</v>
      </c>
      <c r="DF362" s="26">
        <f t="shared" si="380"/>
        <v>0.21013015206939592</v>
      </c>
      <c r="DG362" s="120">
        <f t="shared" si="368"/>
        <v>1.1330284123221457</v>
      </c>
      <c r="DK362" s="14">
        <v>2188</v>
      </c>
      <c r="DL362" s="107">
        <f t="shared" si="406"/>
        <v>8.1876592962871388</v>
      </c>
      <c r="DM362" s="24">
        <f t="shared" si="381"/>
        <v>6.5383305727237095</v>
      </c>
      <c r="DN362" s="34">
        <f t="shared" si="382"/>
        <v>7.1155956259709097</v>
      </c>
      <c r="DO362" s="25">
        <f t="shared" si="383"/>
        <v>6.5383305727237095</v>
      </c>
      <c r="DP362" s="26">
        <f t="shared" si="384"/>
        <v>9.1826777553682584E-2</v>
      </c>
      <c r="DQ362" s="110">
        <f t="shared" si="369"/>
        <v>0.57726505324720012</v>
      </c>
      <c r="DR362" s="67">
        <v>0</v>
      </c>
      <c r="DT362" s="14">
        <v>2188</v>
      </c>
      <c r="DU362" s="107">
        <v>4.5</v>
      </c>
      <c r="DV362" s="24">
        <f t="shared" si="385"/>
        <v>1.8115445608490144</v>
      </c>
      <c r="DW362" s="34">
        <f t="shared" si="386"/>
        <v>2.69224578618579</v>
      </c>
      <c r="DX362" s="25">
        <f t="shared" si="387"/>
        <v>1.7188396710550617</v>
      </c>
      <c r="DY362" s="26">
        <f t="shared" si="388"/>
        <v>0.4899156067696861</v>
      </c>
      <c r="DZ362" s="110">
        <f t="shared" si="370"/>
        <v>0.97340611513072828</v>
      </c>
      <c r="EC362" s="14">
        <v>2188</v>
      </c>
      <c r="ED362" s="107">
        <v>4.5</v>
      </c>
      <c r="EE362" s="24">
        <f>EG361+((ED362-EG361)*EI$130)</f>
        <v>4.3971012932164237</v>
      </c>
      <c r="EF362" s="34">
        <f>EG362+(ED362-EG362)*EI$133</f>
        <v>4.4331158405906752</v>
      </c>
      <c r="EG362" s="25">
        <f>EE362-((EH362-EH361)*EI$132/EI$131)</f>
        <v>4.3971012932164237</v>
      </c>
      <c r="EH362" s="26">
        <f>EH361+(EE362-EH361)*EJ362*EI$129*EI$131/EI$132</f>
        <v>0.18346567920692095</v>
      </c>
      <c r="EI362" s="110">
        <f t="shared" si="371"/>
        <v>3.6014547374251471E-2</v>
      </c>
      <c r="EJ362" s="67">
        <v>0</v>
      </c>
      <c r="EK362" s="14"/>
      <c r="EL362" s="23"/>
      <c r="EM362" s="24"/>
      <c r="EN362" s="34"/>
      <c r="EO362" s="25"/>
      <c r="EP362" s="26"/>
      <c r="EQ362" s="16"/>
      <c r="ES362" s="14"/>
      <c r="ET362" s="23"/>
    </row>
    <row r="363" spans="1:150" x14ac:dyDescent="0.35">
      <c r="A363" s="14">
        <v>2173</v>
      </c>
      <c r="B363" s="107">
        <v>4</v>
      </c>
      <c r="C363" s="24">
        <f t="shared" si="346"/>
        <v>1.3954462625100876</v>
      </c>
      <c r="D363" s="34">
        <f t="shared" si="347"/>
        <v>2.2527599746727689</v>
      </c>
      <c r="E363" s="25">
        <f t="shared" si="348"/>
        <v>1.3119384225734909</v>
      </c>
      <c r="F363" s="26">
        <f t="shared" si="353"/>
        <v>0.20368737910852042</v>
      </c>
      <c r="G363" s="120">
        <f t="shared" si="349"/>
        <v>0.94082155209927798</v>
      </c>
      <c r="I363" s="6">
        <v>2173</v>
      </c>
      <c r="J363" s="107">
        <v>4</v>
      </c>
      <c r="K363" s="24">
        <f t="shared" si="400"/>
        <v>1.5495017465240752</v>
      </c>
      <c r="L363" s="34">
        <f t="shared" si="401"/>
        <v>2.3768799224811197</v>
      </c>
      <c r="M363" s="25">
        <f t="shared" si="402"/>
        <v>1.5028921884324922</v>
      </c>
      <c r="N363" s="26">
        <f t="shared" si="403"/>
        <v>0.21917095612020304</v>
      </c>
      <c r="O363" s="120">
        <f t="shared" si="404"/>
        <v>0.87398773404862751</v>
      </c>
      <c r="Q363" s="6">
        <v>2173</v>
      </c>
      <c r="R363" s="107">
        <v>4</v>
      </c>
      <c r="S363" s="24">
        <f t="shared" si="354"/>
        <v>1.3930221524802984</v>
      </c>
      <c r="T363" s="34">
        <f t="shared" si="355"/>
        <v>2.1974487308531043</v>
      </c>
      <c r="U363" s="25">
        <f t="shared" si="356"/>
        <v>1.2268442013124681</v>
      </c>
      <c r="V363" s="26">
        <f t="shared" si="357"/>
        <v>0.20723231182434931</v>
      </c>
      <c r="W363" s="120">
        <f t="shared" si="350"/>
        <v>0.97060452954063625</v>
      </c>
      <c r="Y363" s="6">
        <v>2173</v>
      </c>
      <c r="Z363" s="107">
        <v>4</v>
      </c>
      <c r="AA363" s="24">
        <f t="shared" si="358"/>
        <v>1.4934196599924887</v>
      </c>
      <c r="AB363" s="34">
        <f t="shared" si="359"/>
        <v>2.2706868178155575</v>
      </c>
      <c r="AC363" s="25">
        <f t="shared" si="360"/>
        <v>1.3395181812547041</v>
      </c>
      <c r="AD363" s="26">
        <f t="shared" si="361"/>
        <v>0.39635383950760911</v>
      </c>
      <c r="AE363" s="120">
        <f t="shared" si="351"/>
        <v>0.93116863656085336</v>
      </c>
      <c r="AG363" s="6">
        <v>2173</v>
      </c>
      <c r="AH363" s="107">
        <v>4</v>
      </c>
      <c r="AI363" s="24">
        <f t="shared" si="362"/>
        <v>1.4948846957988209</v>
      </c>
      <c r="AJ363" s="34">
        <f t="shared" si="363"/>
        <v>2.3401700908531584</v>
      </c>
      <c r="AK363" s="25">
        <f t="shared" si="364"/>
        <v>1.4464155243894745</v>
      </c>
      <c r="AL363" s="26">
        <f t="shared" si="365"/>
        <v>0.11075367871992066</v>
      </c>
      <c r="AM363" s="120">
        <f t="shared" si="352"/>
        <v>0.8937545664636839</v>
      </c>
      <c r="AP363" s="6">
        <v>2189</v>
      </c>
      <c r="AQ363" s="107">
        <v>4.5</v>
      </c>
      <c r="AR363" s="24">
        <f t="shared" si="372"/>
        <v>1.6767747343772619</v>
      </c>
      <c r="AS363" s="34">
        <f t="shared" si="373"/>
        <v>2.6000951464005722</v>
      </c>
      <c r="AT363" s="25">
        <f t="shared" si="374"/>
        <v>1.5770694560008804</v>
      </c>
      <c r="AU363" s="26">
        <f t="shared" si="375"/>
        <v>0.25385861874911625</v>
      </c>
      <c r="AV363" s="120">
        <f t="shared" si="366"/>
        <v>1.0230256903996917</v>
      </c>
      <c r="AX363" s="6"/>
      <c r="AZ363" s="6">
        <v>2189</v>
      </c>
      <c r="BA363" s="107">
        <v>4.5</v>
      </c>
      <c r="BB363" s="107">
        <f t="shared" si="343"/>
        <v>6.0936933625708845</v>
      </c>
      <c r="BC363" s="24">
        <f t="shared" si="389"/>
        <v>5.8906317829534292</v>
      </c>
      <c r="BD363" s="34">
        <f t="shared" si="390"/>
        <v>5.9617033358195384</v>
      </c>
      <c r="BE363" s="25">
        <f t="shared" si="391"/>
        <v>5.8906317829534292</v>
      </c>
      <c r="BF363" s="26">
        <f t="shared" si="392"/>
        <v>0.10394635068757667</v>
      </c>
      <c r="BG363" s="16">
        <f t="shared" si="367"/>
        <v>7.1071552866109222E-2</v>
      </c>
      <c r="BH363" s="67">
        <v>0</v>
      </c>
      <c r="BP363" s="107">
        <f t="shared" si="344"/>
        <v>10.514693050410123</v>
      </c>
      <c r="BQ363" s="24">
        <f t="shared" si="399"/>
        <v>9.5947805330165359</v>
      </c>
      <c r="BR363" s="34">
        <f t="shared" si="393"/>
        <v>9.9167499141042921</v>
      </c>
      <c r="BS363" s="25">
        <f t="shared" si="394"/>
        <v>9.5947805330165359</v>
      </c>
      <c r="BT363" s="26">
        <f t="shared" si="395"/>
        <v>0.11201886163892069</v>
      </c>
      <c r="BU363" s="67">
        <v>0</v>
      </c>
      <c r="CC363" s="107">
        <f t="shared" si="345"/>
        <v>21.462777638289786</v>
      </c>
      <c r="CD363" s="24">
        <f t="shared" si="376"/>
        <v>17.013717277507542</v>
      </c>
      <c r="CE363" s="34">
        <f t="shared" si="396"/>
        <v>18.570888403781328</v>
      </c>
      <c r="CF363" s="25">
        <f t="shared" si="397"/>
        <v>17.013717277507542</v>
      </c>
      <c r="CG363" s="26">
        <f t="shared" si="398"/>
        <v>0.11418166311701991</v>
      </c>
      <c r="CH363" s="67">
        <v>0</v>
      </c>
      <c r="CY363" s="67"/>
      <c r="DA363" s="6">
        <v>2189</v>
      </c>
      <c r="DB363" s="107">
        <f t="shared" si="405"/>
        <v>6.5</v>
      </c>
      <c r="DC363" s="24">
        <f t="shared" si="377"/>
        <v>1.343036423133404</v>
      </c>
      <c r="DD363" s="34">
        <f t="shared" si="378"/>
        <v>2.3964264397033004</v>
      </c>
      <c r="DE363" s="25">
        <f t="shared" si="379"/>
        <v>1.263732984158924</v>
      </c>
      <c r="DF363" s="26">
        <f t="shared" si="380"/>
        <v>0.21127947727192462</v>
      </c>
      <c r="DG363" s="120">
        <f t="shared" si="368"/>
        <v>1.1326934555443764</v>
      </c>
      <c r="DK363" s="6">
        <v>2189</v>
      </c>
      <c r="DL363" s="107">
        <f t="shared" si="406"/>
        <v>8.1913816481190214</v>
      </c>
      <c r="DM363" s="24">
        <f t="shared" si="381"/>
        <v>6.5636635804541426</v>
      </c>
      <c r="DN363" s="34">
        <f t="shared" si="382"/>
        <v>7.1333649041368501</v>
      </c>
      <c r="DO363" s="25">
        <f t="shared" si="383"/>
        <v>6.5636635804541426</v>
      </c>
      <c r="DP363" s="26">
        <f t="shared" si="384"/>
        <v>9.1826777553682584E-2</v>
      </c>
      <c r="DQ363" s="110">
        <f t="shared" si="369"/>
        <v>0.56970132368270754</v>
      </c>
      <c r="DR363" s="67">
        <v>0</v>
      </c>
      <c r="DT363" s="6">
        <v>2189</v>
      </c>
      <c r="DU363" s="107">
        <v>4.5</v>
      </c>
      <c r="DV363" s="24">
        <f t="shared" si="385"/>
        <v>1.8133713106359002</v>
      </c>
      <c r="DW363" s="34">
        <f t="shared" si="386"/>
        <v>2.6934741173874222</v>
      </c>
      <c r="DX363" s="25">
        <f t="shared" si="387"/>
        <v>1.7207294113652649</v>
      </c>
      <c r="DY363" s="26">
        <f t="shared" si="388"/>
        <v>0.49264036851294007</v>
      </c>
      <c r="DZ363" s="110">
        <f t="shared" si="370"/>
        <v>0.97274470602215724</v>
      </c>
      <c r="EC363" s="6">
        <v>2189</v>
      </c>
      <c r="ED363" s="107">
        <v>4.5</v>
      </c>
      <c r="EE363" s="24">
        <f>EG362+((ED363-EG362)*EI$130)</f>
        <v>4.4005988202599973</v>
      </c>
      <c r="EF363" s="34">
        <f>EG363+(ED363-EG363)*EI$133</f>
        <v>4.4353892331689986</v>
      </c>
      <c r="EG363" s="25">
        <f>EE363-((EH363-EH362)*EI$132/EI$131)</f>
        <v>4.4005988202599973</v>
      </c>
      <c r="EH363" s="26">
        <f>EH362+(EE363-EH362)*EJ363*EI$129*EI$131/EI$132</f>
        <v>0.18346567920692095</v>
      </c>
      <c r="EI363" s="110">
        <f t="shared" si="371"/>
        <v>3.4790412909001311E-2</v>
      </c>
      <c r="EJ363" s="67">
        <v>0</v>
      </c>
      <c r="EK363" s="6"/>
      <c r="EL363" s="23"/>
      <c r="EM363" s="24"/>
      <c r="EN363" s="34"/>
      <c r="EO363" s="25"/>
      <c r="EP363" s="26"/>
      <c r="EQ363" s="16"/>
      <c r="ES363" s="6"/>
      <c r="ET363" s="23"/>
    </row>
    <row r="364" spans="1:150" x14ac:dyDescent="0.35">
      <c r="A364" s="6">
        <v>2174</v>
      </c>
      <c r="B364" s="107">
        <v>4</v>
      </c>
      <c r="C364" s="24">
        <f t="shared" si="346"/>
        <v>1.3962763545652477</v>
      </c>
      <c r="D364" s="34">
        <f t="shared" si="347"/>
        <v>2.2533168320841295</v>
      </c>
      <c r="E364" s="25">
        <f t="shared" si="348"/>
        <v>1.312795126283276</v>
      </c>
      <c r="F364" s="26">
        <f t="shared" si="353"/>
        <v>0.20489725198217218</v>
      </c>
      <c r="G364" s="120">
        <f t="shared" si="349"/>
        <v>0.94052170580085348</v>
      </c>
      <c r="I364" s="14">
        <v>2174</v>
      </c>
      <c r="J364" s="107">
        <v>4</v>
      </c>
      <c r="K364" s="24">
        <f t="shared" si="400"/>
        <v>1.5504046587631872</v>
      </c>
      <c r="L364" s="34">
        <f t="shared" si="401"/>
        <v>2.377477461460944</v>
      </c>
      <c r="M364" s="25">
        <f t="shared" si="402"/>
        <v>1.5038114791706827</v>
      </c>
      <c r="N364" s="26">
        <f t="shared" si="403"/>
        <v>0.2205413437552767</v>
      </c>
      <c r="O364" s="120">
        <f t="shared" si="404"/>
        <v>0.87366598229026127</v>
      </c>
      <c r="Q364" s="14">
        <v>2174</v>
      </c>
      <c r="R364" s="107">
        <v>4</v>
      </c>
      <c r="S364" s="24">
        <f t="shared" si="354"/>
        <v>1.3938436435094312</v>
      </c>
      <c r="T364" s="34">
        <f t="shared" si="355"/>
        <v>2.1980167370977872</v>
      </c>
      <c r="U364" s="25">
        <f t="shared" si="356"/>
        <v>1.2277180570735187</v>
      </c>
      <c r="V364" s="26">
        <f t="shared" si="357"/>
        <v>0.2084274599282048</v>
      </c>
      <c r="W364" s="120">
        <f t="shared" si="350"/>
        <v>0.97029868002426856</v>
      </c>
      <c r="Y364" s="14">
        <v>2174</v>
      </c>
      <c r="Z364" s="107">
        <v>4</v>
      </c>
      <c r="AA364" s="24">
        <f t="shared" si="358"/>
        <v>1.4949701339239918</v>
      </c>
      <c r="AB364" s="34">
        <f t="shared" si="359"/>
        <v>2.2717565042587027</v>
      </c>
      <c r="AC364" s="25">
        <f t="shared" si="360"/>
        <v>1.3411638527056968</v>
      </c>
      <c r="AD364" s="26">
        <f t="shared" si="361"/>
        <v>0.39858291604700469</v>
      </c>
      <c r="AE364" s="120">
        <f t="shared" si="351"/>
        <v>0.93059265155300586</v>
      </c>
      <c r="AG364" s="14">
        <v>2174</v>
      </c>
      <c r="AH364" s="107">
        <v>4</v>
      </c>
      <c r="AI364" s="24">
        <f t="shared" si="362"/>
        <v>1.4953524172800747</v>
      </c>
      <c r="AJ364" s="34">
        <f t="shared" si="363"/>
        <v>2.3404794499298047</v>
      </c>
      <c r="AK364" s="25">
        <f t="shared" si="364"/>
        <v>1.4468914614304693</v>
      </c>
      <c r="AL364" s="26">
        <f t="shared" si="365"/>
        <v>0.1114560114133932</v>
      </c>
      <c r="AM364" s="120">
        <f t="shared" si="352"/>
        <v>0.89358798849933541</v>
      </c>
      <c r="AP364" s="14">
        <v>2190</v>
      </c>
      <c r="AQ364" s="107">
        <v>4.5</v>
      </c>
      <c r="AR364" s="24">
        <f t="shared" si="372"/>
        <v>1.67773518393621</v>
      </c>
      <c r="AS364" s="34">
        <f t="shared" si="373"/>
        <v>2.6007414858425228</v>
      </c>
      <c r="AT364" s="25">
        <f t="shared" si="374"/>
        <v>1.5780638243731115</v>
      </c>
      <c r="AU364" s="26">
        <f t="shared" si="375"/>
        <v>0.25530313120655246</v>
      </c>
      <c r="AV364" s="120">
        <f t="shared" si="366"/>
        <v>1.0226776614694113</v>
      </c>
      <c r="AX364" s="14"/>
      <c r="AZ364" s="14">
        <v>2190</v>
      </c>
      <c r="BA364" s="107">
        <v>4.5</v>
      </c>
      <c r="BB364" s="107">
        <f t="shared" si="343"/>
        <v>6.0948064296142341</v>
      </c>
      <c r="BC364" s="24">
        <f t="shared" si="389"/>
        <v>5.8976635577844272</v>
      </c>
      <c r="BD364" s="34">
        <f t="shared" si="390"/>
        <v>5.9666635629248592</v>
      </c>
      <c r="BE364" s="25">
        <f t="shared" si="391"/>
        <v>5.8976635577844272</v>
      </c>
      <c r="BF364" s="26">
        <f t="shared" si="392"/>
        <v>0.10394635068757667</v>
      </c>
      <c r="BG364" s="16">
        <f t="shared" si="367"/>
        <v>6.900000514043203E-2</v>
      </c>
      <c r="BH364" s="67">
        <v>0</v>
      </c>
      <c r="BP364" s="107">
        <f t="shared" si="344"/>
        <v>10.532502194894104</v>
      </c>
      <c r="BQ364" s="24">
        <f t="shared" si="399"/>
        <v>9.6270756670515993</v>
      </c>
      <c r="BR364" s="34">
        <f t="shared" si="393"/>
        <v>9.9439749517964753</v>
      </c>
      <c r="BS364" s="25">
        <f t="shared" si="394"/>
        <v>9.6270756670515993</v>
      </c>
      <c r="BT364" s="26">
        <f t="shared" si="395"/>
        <v>0.11201886163892069</v>
      </c>
      <c r="BU364" s="67">
        <v>0</v>
      </c>
      <c r="CC364" s="107">
        <f t="shared" si="345"/>
        <v>21.62940314138292</v>
      </c>
      <c r="CD364" s="24">
        <f t="shared" si="376"/>
        <v>17.172681498659411</v>
      </c>
      <c r="CE364" s="34">
        <f t="shared" si="396"/>
        <v>18.732534073612641</v>
      </c>
      <c r="CF364" s="25">
        <f t="shared" si="397"/>
        <v>17.172681498659411</v>
      </c>
      <c r="CG364" s="26">
        <f t="shared" si="398"/>
        <v>0.11418166311701991</v>
      </c>
      <c r="CH364" s="67">
        <v>0</v>
      </c>
      <c r="CY364" s="67"/>
      <c r="DA364" s="14">
        <v>2190</v>
      </c>
      <c r="DB364" s="107">
        <f t="shared" si="405"/>
        <v>6.5</v>
      </c>
      <c r="DC364" s="24">
        <f t="shared" si="377"/>
        <v>1.3439787761766884</v>
      </c>
      <c r="DD364" s="34">
        <f t="shared" si="378"/>
        <v>2.3970483864146797</v>
      </c>
      <c r="DE364" s="25">
        <f t="shared" si="379"/>
        <v>1.264689825253354</v>
      </c>
      <c r="DF364" s="26">
        <f t="shared" si="380"/>
        <v>0.21242859250269758</v>
      </c>
      <c r="DG364" s="120">
        <f t="shared" si="368"/>
        <v>1.1323585611613256</v>
      </c>
      <c r="DK364" s="14">
        <v>2190</v>
      </c>
      <c r="DL364" s="107">
        <f t="shared" si="406"/>
        <v>8.1950472127294063</v>
      </c>
      <c r="DM364" s="24">
        <f t="shared" si="381"/>
        <v>6.5886645346187613</v>
      </c>
      <c r="DN364" s="34">
        <f t="shared" si="382"/>
        <v>7.1508984719574871</v>
      </c>
      <c r="DO364" s="25">
        <f t="shared" si="383"/>
        <v>6.5886645346187613</v>
      </c>
      <c r="DP364" s="26">
        <f t="shared" si="384"/>
        <v>9.1826777553682584E-2</v>
      </c>
      <c r="DQ364" s="110">
        <f t="shared" si="369"/>
        <v>0.56223393733872573</v>
      </c>
      <c r="DR364" s="67">
        <v>0</v>
      </c>
      <c r="DT364" s="14">
        <v>2190</v>
      </c>
      <c r="DU364" s="107">
        <v>4.5</v>
      </c>
      <c r="DV364" s="24">
        <f t="shared" si="385"/>
        <v>1.8151968186729595</v>
      </c>
      <c r="DW364" s="34">
        <f t="shared" si="386"/>
        <v>2.6947016136551425</v>
      </c>
      <c r="DX364" s="25">
        <f t="shared" si="387"/>
        <v>1.7226178671617578</v>
      </c>
      <c r="DY364" s="26">
        <f t="shared" si="388"/>
        <v>0.49536327885150483</v>
      </c>
      <c r="DZ364" s="110">
        <f t="shared" si="370"/>
        <v>0.97208374649338469</v>
      </c>
      <c r="EC364" s="14">
        <v>2190</v>
      </c>
      <c r="ED364" s="107">
        <v>4.5</v>
      </c>
      <c r="EE364" s="24">
        <f>EG363+((ED364-EG363)*EI$130)</f>
        <v>4.4039774663593603</v>
      </c>
      <c r="EF364" s="34">
        <f>EG364+(ED364-EG364)*EI$133</f>
        <v>4.437585353133584</v>
      </c>
      <c r="EG364" s="25">
        <f>EE364-((EH364-EH363)*EI$132/EI$131)</f>
        <v>4.4039774663593603</v>
      </c>
      <c r="EH364" s="26">
        <f>EH363+(EE364-EH363)*EJ364*EI$129*EI$131/EI$132</f>
        <v>0.18346567920692095</v>
      </c>
      <c r="EI364" s="110">
        <f t="shared" si="371"/>
        <v>3.3607886774223772E-2</v>
      </c>
      <c r="EJ364" s="67">
        <v>0</v>
      </c>
      <c r="EK364" s="14"/>
      <c r="EL364" s="23"/>
      <c r="EM364" s="24"/>
      <c r="EN364" s="34"/>
      <c r="EO364" s="25"/>
      <c r="EP364" s="26"/>
      <c r="EQ364" s="16"/>
      <c r="ES364" s="14"/>
      <c r="ET364" s="23"/>
    </row>
    <row r="365" spans="1:150" x14ac:dyDescent="0.35">
      <c r="A365" s="6">
        <v>2175</v>
      </c>
      <c r="B365" s="107">
        <v>4</v>
      </c>
      <c r="C365" s="24">
        <f t="shared" si="346"/>
        <v>1.3971061791961383</v>
      </c>
      <c r="D365" s="34">
        <f t="shared" si="347"/>
        <v>2.253873510289254</v>
      </c>
      <c r="E365" s="25">
        <f t="shared" si="348"/>
        <v>1.31365155429116</v>
      </c>
      <c r="F365" s="26">
        <f t="shared" si="353"/>
        <v>0.20610673929963563</v>
      </c>
      <c r="G365" s="120">
        <f t="shared" si="349"/>
        <v>0.94022195599809399</v>
      </c>
      <c r="I365" s="6">
        <v>2175</v>
      </c>
      <c r="J365" s="107">
        <v>4</v>
      </c>
      <c r="K365" s="24">
        <f t="shared" si="400"/>
        <v>1.5513064581565021</v>
      </c>
      <c r="L365" s="34">
        <f t="shared" si="401"/>
        <v>2.3780742914490984</v>
      </c>
      <c r="M365" s="25">
        <f t="shared" si="402"/>
        <v>1.5047296791524596</v>
      </c>
      <c r="N365" s="26">
        <f t="shared" si="403"/>
        <v>0.22191124902010148</v>
      </c>
      <c r="O365" s="120">
        <f t="shared" si="404"/>
        <v>0.87334461229663884</v>
      </c>
      <c r="Q365" s="6">
        <v>2175</v>
      </c>
      <c r="R365" s="107">
        <v>4</v>
      </c>
      <c r="S365" s="24">
        <f t="shared" si="354"/>
        <v>1.3946648756765514</v>
      </c>
      <c r="T365" s="34">
        <f t="shared" si="355"/>
        <v>2.1985845643566591</v>
      </c>
      <c r="U365" s="25">
        <f t="shared" si="356"/>
        <v>1.2285916374717833</v>
      </c>
      <c r="V365" s="26">
        <f t="shared" si="357"/>
        <v>0.20962223142608083</v>
      </c>
      <c r="W365" s="120">
        <f t="shared" si="350"/>
        <v>0.96999292688487571</v>
      </c>
      <c r="Y365" s="6">
        <v>2175</v>
      </c>
      <c r="Z365" s="107">
        <v>4</v>
      </c>
      <c r="AA365" s="24">
        <f t="shared" si="358"/>
        <v>1.4965196487921029</v>
      </c>
      <c r="AB365" s="34">
        <f t="shared" si="359"/>
        <v>2.2728255290350625</v>
      </c>
      <c r="AC365" s="25">
        <f t="shared" si="360"/>
        <v>1.3428085062077884</v>
      </c>
      <c r="AD365" s="26">
        <f t="shared" si="361"/>
        <v>0.40081061376561794</v>
      </c>
      <c r="AE365" s="120">
        <f t="shared" si="351"/>
        <v>0.93001702282727416</v>
      </c>
      <c r="AG365" s="6">
        <v>2175</v>
      </c>
      <c r="AH365" s="107">
        <v>4</v>
      </c>
      <c r="AI365" s="24">
        <f t="shared" si="362"/>
        <v>1.4958192334636158</v>
      </c>
      <c r="AJ365" s="34">
        <f t="shared" si="363"/>
        <v>2.3407882384497074</v>
      </c>
      <c r="AK365" s="25">
        <f t="shared" si="364"/>
        <v>1.4473665206918576</v>
      </c>
      <c r="AL365" s="26">
        <f t="shared" si="365"/>
        <v>0.11215822464196941</v>
      </c>
      <c r="AM365" s="120">
        <f t="shared" si="352"/>
        <v>0.89342171775784984</v>
      </c>
      <c r="AP365" s="6">
        <v>2191</v>
      </c>
      <c r="AQ365" s="107">
        <v>4.5</v>
      </c>
      <c r="AR365" s="24">
        <f t="shared" si="372"/>
        <v>1.6786953062617016</v>
      </c>
      <c r="AS365" s="34">
        <f t="shared" si="373"/>
        <v>2.6013876051050966</v>
      </c>
      <c r="AT365" s="25">
        <f t="shared" si="374"/>
        <v>1.5790578540078406</v>
      </c>
      <c r="AU365" s="26">
        <f t="shared" si="375"/>
        <v>0.25674715225370986</v>
      </c>
      <c r="AV365" s="120">
        <f t="shared" si="366"/>
        <v>1.022329751097256</v>
      </c>
      <c r="AX365" s="6"/>
      <c r="AZ365" s="6">
        <v>2191</v>
      </c>
      <c r="BA365" s="107">
        <v>4.5</v>
      </c>
      <c r="BB365" s="107">
        <f t="shared" si="343"/>
        <v>6.0958863109902559</v>
      </c>
      <c r="BC365" s="24">
        <f t="shared" si="389"/>
        <v>5.9044903494048357</v>
      </c>
      <c r="BD365" s="34">
        <f t="shared" si="390"/>
        <v>5.9714789359597331</v>
      </c>
      <c r="BE365" s="25">
        <f t="shared" si="391"/>
        <v>5.9044903494048357</v>
      </c>
      <c r="BF365" s="26">
        <f t="shared" si="392"/>
        <v>0.10394635068757667</v>
      </c>
      <c r="BG365" s="16">
        <f t="shared" si="367"/>
        <v>6.6988586554897367E-2</v>
      </c>
      <c r="BH365" s="67">
        <v>0</v>
      </c>
      <c r="BP365" s="107">
        <f t="shared" si="344"/>
        <v>10.550018070269815</v>
      </c>
      <c r="BQ365" s="24">
        <f t="shared" si="399"/>
        <v>9.6588618034184339</v>
      </c>
      <c r="BR365" s="34">
        <f t="shared" si="393"/>
        <v>9.9707664968164167</v>
      </c>
      <c r="BS365" s="25">
        <f t="shared" si="394"/>
        <v>9.6588618034184339</v>
      </c>
      <c r="BT365" s="26">
        <f t="shared" si="395"/>
        <v>0.11201886163892069</v>
      </c>
      <c r="BU365" s="67">
        <v>0</v>
      </c>
      <c r="CC365" s="107">
        <f t="shared" si="345"/>
        <v>21.796315573592384</v>
      </c>
      <c r="CD365" s="24">
        <f t="shared" si="376"/>
        <v>17.331919456200104</v>
      </c>
      <c r="CE365" s="34">
        <f t="shared" si="396"/>
        <v>18.894458097287401</v>
      </c>
      <c r="CF365" s="25">
        <f t="shared" si="397"/>
        <v>17.331919456200104</v>
      </c>
      <c r="CG365" s="26">
        <f t="shared" si="398"/>
        <v>0.11418166311701991</v>
      </c>
      <c r="CH365" s="67">
        <v>0</v>
      </c>
      <c r="CY365" s="67"/>
      <c r="DA365" s="6">
        <v>2191</v>
      </c>
      <c r="DB365" s="107">
        <f t="shared" si="405"/>
        <v>6.5</v>
      </c>
      <c r="DC365" s="24">
        <f t="shared" si="377"/>
        <v>1.3449209536813465</v>
      </c>
      <c r="DD365" s="34">
        <f t="shared" si="378"/>
        <v>2.3976702174592472</v>
      </c>
      <c r="DE365" s="25">
        <f t="shared" si="379"/>
        <v>1.2656464883988419</v>
      </c>
      <c r="DF365" s="26">
        <f t="shared" si="380"/>
        <v>0.21357749779664692</v>
      </c>
      <c r="DG365" s="120">
        <f t="shared" si="368"/>
        <v>1.1320237290604054</v>
      </c>
      <c r="DK365" s="6">
        <v>2191</v>
      </c>
      <c r="DL365" s="107">
        <f t="shared" si="406"/>
        <v>8.1986569756494063</v>
      </c>
      <c r="DM365" s="24">
        <f t="shared" si="381"/>
        <v>6.6133376687775556</v>
      </c>
      <c r="DN365" s="34">
        <f t="shared" si="382"/>
        <v>7.1681994261827029</v>
      </c>
      <c r="DO365" s="25">
        <f t="shared" si="383"/>
        <v>6.6133376687775556</v>
      </c>
      <c r="DP365" s="26">
        <f t="shared" si="384"/>
        <v>9.1826777553682584E-2</v>
      </c>
      <c r="DQ365" s="110">
        <f t="shared" si="369"/>
        <v>0.55486175740514732</v>
      </c>
      <c r="DR365" s="67">
        <v>0</v>
      </c>
      <c r="DT365" s="6">
        <v>2191</v>
      </c>
      <c r="DU365" s="107">
        <v>4.5</v>
      </c>
      <c r="DV365" s="24">
        <f t="shared" si="385"/>
        <v>1.8170210858569296</v>
      </c>
      <c r="DW365" s="34">
        <f t="shared" si="386"/>
        <v>2.6959282755882574</v>
      </c>
      <c r="DX365" s="25">
        <f t="shared" si="387"/>
        <v>1.7245050393665498</v>
      </c>
      <c r="DY365" s="26">
        <f t="shared" si="388"/>
        <v>0.49808433904239835</v>
      </c>
      <c r="DZ365" s="110">
        <f t="shared" si="370"/>
        <v>0.97142323622170768</v>
      </c>
      <c r="EC365" s="6">
        <v>2191</v>
      </c>
      <c r="ED365" s="107">
        <v>4.5</v>
      </c>
      <c r="EE365" s="24">
        <f>EG364+((ED365-EG364)*EI$130)</f>
        <v>4.4072412722778056</v>
      </c>
      <c r="EF365" s="34">
        <f>EG365+(ED365-EG365)*EI$133</f>
        <v>4.439706826980574</v>
      </c>
      <c r="EG365" s="25">
        <f>EE365-((EH365-EH364)*EI$132/EI$131)</f>
        <v>4.4072412722778056</v>
      </c>
      <c r="EH365" s="26">
        <f>EH364+(EE365-EH364)*EJ365*EI$129*EI$131/EI$132</f>
        <v>0.18346567920692095</v>
      </c>
      <c r="EI365" s="110">
        <f t="shared" si="371"/>
        <v>3.2465554702768351E-2</v>
      </c>
      <c r="EJ365" s="67">
        <v>0</v>
      </c>
      <c r="EK365" s="6"/>
      <c r="EL365" s="23"/>
      <c r="EM365" s="24"/>
      <c r="EN365" s="34"/>
      <c r="EO365" s="25"/>
      <c r="EP365" s="26"/>
      <c r="EQ365" s="16"/>
      <c r="ES365" s="6"/>
      <c r="ET365" s="23"/>
    </row>
    <row r="366" spans="1:150" x14ac:dyDescent="0.35">
      <c r="A366" s="6">
        <v>2176</v>
      </c>
      <c r="B366" s="107">
        <v>4</v>
      </c>
      <c r="C366" s="24">
        <f t="shared" si="346"/>
        <v>1.3979357367752749</v>
      </c>
      <c r="D366" s="34">
        <f t="shared" si="347"/>
        <v>2.2544300095187868</v>
      </c>
      <c r="E366" s="25">
        <f t="shared" si="348"/>
        <v>1.3145077069519797</v>
      </c>
      <c r="F366" s="26">
        <f t="shared" si="353"/>
        <v>0.20731584118113267</v>
      </c>
      <c r="G366" s="120">
        <f t="shared" si="349"/>
        <v>0.93992230256680709</v>
      </c>
      <c r="I366" s="14">
        <v>2176</v>
      </c>
      <c r="J366" s="107">
        <v>4</v>
      </c>
      <c r="K366" s="24">
        <f t="shared" si="400"/>
        <v>1.5522071875472256</v>
      </c>
      <c r="L366" s="34">
        <f t="shared" si="401"/>
        <v>2.3786704393042046</v>
      </c>
      <c r="M366" s="25">
        <f t="shared" si="402"/>
        <v>1.5056468296987762</v>
      </c>
      <c r="N366" s="26">
        <f t="shared" si="403"/>
        <v>0.22328067130976176</v>
      </c>
      <c r="O366" s="120">
        <f t="shared" si="404"/>
        <v>0.87302360960542846</v>
      </c>
      <c r="Q366" s="14">
        <v>2176</v>
      </c>
      <c r="R366" s="107">
        <v>4</v>
      </c>
      <c r="S366" s="24">
        <f t="shared" si="354"/>
        <v>1.3954858490632325</v>
      </c>
      <c r="T366" s="34">
        <f t="shared" si="355"/>
        <v>2.1991522126861209</v>
      </c>
      <c r="U366" s="25">
        <f t="shared" si="356"/>
        <v>1.2294649425940327</v>
      </c>
      <c r="V366" s="26">
        <f t="shared" si="357"/>
        <v>0.21081662643665061</v>
      </c>
      <c r="W366" s="120">
        <f t="shared" si="350"/>
        <v>0.96968727009208822</v>
      </c>
      <c r="Y366" s="14">
        <v>2176</v>
      </c>
      <c r="Z366" s="107">
        <v>4</v>
      </c>
      <c r="AA366" s="24">
        <f t="shared" si="358"/>
        <v>1.4980682051900673</v>
      </c>
      <c r="AB366" s="34">
        <f t="shared" si="359"/>
        <v>2.2738938925539176</v>
      </c>
      <c r="AC366" s="25">
        <f t="shared" si="360"/>
        <v>1.3444521423906428</v>
      </c>
      <c r="AD366" s="26">
        <f t="shared" si="361"/>
        <v>0.40303693351633424</v>
      </c>
      <c r="AE366" s="120">
        <f t="shared" si="351"/>
        <v>0.92944175016327479</v>
      </c>
      <c r="AG366" s="14">
        <v>2176</v>
      </c>
      <c r="AH366" s="107">
        <v>4</v>
      </c>
      <c r="AI366" s="24">
        <f t="shared" si="362"/>
        <v>1.4962851886893187</v>
      </c>
      <c r="AJ366" s="34">
        <f t="shared" si="363"/>
        <v>2.34109648421598</v>
      </c>
      <c r="AK366" s="25">
        <f t="shared" si="364"/>
        <v>1.4478407449476616</v>
      </c>
      <c r="AL366" s="26">
        <f t="shared" si="365"/>
        <v>0.11286031802952966</v>
      </c>
      <c r="AM366" s="120">
        <f t="shared" si="352"/>
        <v>0.89325573926831847</v>
      </c>
      <c r="AP366" s="14">
        <v>2192</v>
      </c>
      <c r="AQ366" s="107">
        <v>4.5</v>
      </c>
      <c r="AR366" s="24">
        <f t="shared" si="372"/>
        <v>1.6796551015158105</v>
      </c>
      <c r="AS366" s="34">
        <f t="shared" si="373"/>
        <v>2.6020335042938507</v>
      </c>
      <c r="AT366" s="25">
        <f t="shared" si="374"/>
        <v>1.5800515450674628</v>
      </c>
      <c r="AU366" s="26">
        <f t="shared" si="375"/>
        <v>0.25819068205730911</v>
      </c>
      <c r="AV366" s="120">
        <f t="shared" si="366"/>
        <v>1.0219819592263879</v>
      </c>
      <c r="AX366" s="14"/>
      <c r="AZ366" s="14">
        <v>2192</v>
      </c>
      <c r="BA366" s="107">
        <v>4.5</v>
      </c>
      <c r="BB366" s="107">
        <f t="shared" si="343"/>
        <v>6.0969340141346127</v>
      </c>
      <c r="BC366" s="24">
        <f t="shared" si="389"/>
        <v>5.9111181092181289</v>
      </c>
      <c r="BD366" s="34">
        <f t="shared" si="390"/>
        <v>5.9761536759388978</v>
      </c>
      <c r="BE366" s="25">
        <f t="shared" si="391"/>
        <v>5.9111181092181289</v>
      </c>
      <c r="BF366" s="26">
        <f t="shared" si="392"/>
        <v>0.10394635068757667</v>
      </c>
      <c r="BG366" s="16">
        <f t="shared" si="367"/>
        <v>6.5035566720768934E-2</v>
      </c>
      <c r="BH366" s="67">
        <v>0</v>
      </c>
      <c r="BP366" s="107">
        <f t="shared" si="344"/>
        <v>10.56724551005785</v>
      </c>
      <c r="BQ366" s="24">
        <f t="shared" si="399"/>
        <v>9.690146538275096</v>
      </c>
      <c r="BR366" s="34">
        <f t="shared" si="393"/>
        <v>9.9971311783990604</v>
      </c>
      <c r="BS366" s="25">
        <f t="shared" si="394"/>
        <v>9.690146538275096</v>
      </c>
      <c r="BT366" s="26">
        <f t="shared" si="395"/>
        <v>0.11201886163892069</v>
      </c>
      <c r="BU366" s="67">
        <v>0</v>
      </c>
      <c r="CC366" s="107">
        <f t="shared" si="345"/>
        <v>21.963515429010112</v>
      </c>
      <c r="CD366" s="24">
        <f t="shared" si="376"/>
        <v>17.491431621503683</v>
      </c>
      <c r="CE366" s="34">
        <f t="shared" si="396"/>
        <v>19.056660954130933</v>
      </c>
      <c r="CF366" s="25">
        <f t="shared" si="397"/>
        <v>17.491431621503683</v>
      </c>
      <c r="CG366" s="26">
        <f t="shared" si="398"/>
        <v>0.11418166311701991</v>
      </c>
      <c r="CH366" s="67">
        <v>0</v>
      </c>
      <c r="CY366" s="67"/>
      <c r="DA366" s="14">
        <v>2192</v>
      </c>
      <c r="DB366" s="107">
        <f t="shared" si="405"/>
        <v>6.5</v>
      </c>
      <c r="DC366" s="24">
        <f t="shared" si="377"/>
        <v>1.3458629559641295</v>
      </c>
      <c r="DD366" s="34">
        <f t="shared" si="378"/>
        <v>2.3982919330300634</v>
      </c>
      <c r="DE366" s="25">
        <f t="shared" si="379"/>
        <v>1.2666029738924054</v>
      </c>
      <c r="DF366" s="26">
        <f t="shared" si="380"/>
        <v>0.21472619318899075</v>
      </c>
      <c r="DG366" s="120">
        <f t="shared" si="368"/>
        <v>1.131688959137658</v>
      </c>
      <c r="DK366" s="14">
        <v>2192</v>
      </c>
      <c r="DL366" s="107">
        <f t="shared" si="406"/>
        <v>8.202211901221526</v>
      </c>
      <c r="DM366" s="24">
        <f t="shared" si="381"/>
        <v>6.6376871663897594</v>
      </c>
      <c r="DN366" s="34">
        <f t="shared" si="382"/>
        <v>7.1852708235808773</v>
      </c>
      <c r="DO366" s="25">
        <f t="shared" si="383"/>
        <v>6.6376871663897594</v>
      </c>
      <c r="DP366" s="26">
        <f t="shared" si="384"/>
        <v>9.1826777553682584E-2</v>
      </c>
      <c r="DQ366" s="110">
        <f t="shared" si="369"/>
        <v>0.5475836571911179</v>
      </c>
      <c r="DR366" s="67">
        <v>0</v>
      </c>
      <c r="DT366" s="14">
        <v>2192</v>
      </c>
      <c r="DU366" s="107">
        <v>4.5</v>
      </c>
      <c r="DV366" s="24">
        <f t="shared" si="385"/>
        <v>1.8188441130784807</v>
      </c>
      <c r="DW366" s="34">
        <f t="shared" si="386"/>
        <v>2.6971541037823705</v>
      </c>
      <c r="DX366" s="25">
        <f t="shared" si="387"/>
        <v>1.7263909288959551</v>
      </c>
      <c r="DY366" s="26">
        <f t="shared" si="388"/>
        <v>0.5008035503418844</v>
      </c>
      <c r="DZ366" s="110">
        <f t="shared" si="370"/>
        <v>0.97076317488641539</v>
      </c>
      <c r="EC366" s="14">
        <v>2192</v>
      </c>
      <c r="ED366" s="107">
        <v>4.5</v>
      </c>
      <c r="EE366" s="24">
        <f>EG365+((ED366-EG365)*EI$130)</f>
        <v>4.4103941414330832</v>
      </c>
      <c r="EF366" s="34">
        <f>EG366+(ED366-EG366)*EI$133</f>
        <v>4.4417561919315043</v>
      </c>
      <c r="EG366" s="25">
        <f>EE366-((EH366-EH365)*EI$132/EI$131)</f>
        <v>4.4103941414330832</v>
      </c>
      <c r="EH366" s="26">
        <f>EH365+(EE366-EH365)*EJ366*EI$129*EI$131/EI$132</f>
        <v>0.18346567920692095</v>
      </c>
      <c r="EI366" s="110">
        <f t="shared" si="371"/>
        <v>3.1362050498421112E-2</v>
      </c>
      <c r="EJ366" s="67">
        <v>0</v>
      </c>
      <c r="EK366" s="14"/>
      <c r="EL366" s="23"/>
      <c r="EM366" s="24"/>
      <c r="EN366" s="34"/>
      <c r="EO366" s="25"/>
      <c r="EP366" s="26"/>
      <c r="EQ366" s="16"/>
      <c r="ES366" s="14"/>
      <c r="ET366" s="23"/>
    </row>
    <row r="367" spans="1:150" x14ac:dyDescent="0.35">
      <c r="A367" s="14">
        <v>2177</v>
      </c>
      <c r="B367" s="107">
        <v>4</v>
      </c>
      <c r="C367" s="24">
        <f t="shared" si="346"/>
        <v>1.3987650276463615</v>
      </c>
      <c r="D367" s="34">
        <f t="shared" si="347"/>
        <v>2.2549863299859672</v>
      </c>
      <c r="E367" s="25">
        <f t="shared" si="348"/>
        <v>1.3153635845937961</v>
      </c>
      <c r="F367" s="26">
        <f t="shared" si="353"/>
        <v>0.20852455774711187</v>
      </c>
      <c r="G367" s="120">
        <f t="shared" si="349"/>
        <v>0.93962274539217105</v>
      </c>
      <c r="I367" s="6">
        <v>2177</v>
      </c>
      <c r="J367" s="107">
        <v>4</v>
      </c>
      <c r="K367" s="24">
        <f t="shared" si="400"/>
        <v>1.5531068874700975</v>
      </c>
      <c r="L367" s="34">
        <f t="shared" si="401"/>
        <v>2.3792659304379158</v>
      </c>
      <c r="M367" s="25">
        <f t="shared" si="402"/>
        <v>1.5065629699044858</v>
      </c>
      <c r="N367" s="26">
        <f t="shared" si="403"/>
        <v>0.22464961006169151</v>
      </c>
      <c r="O367" s="120">
        <f t="shared" si="404"/>
        <v>0.87270296053342999</v>
      </c>
      <c r="Q367" s="6">
        <v>2177</v>
      </c>
      <c r="R367" s="107">
        <v>4</v>
      </c>
      <c r="S367" s="24">
        <f t="shared" si="354"/>
        <v>1.3963065637510201</v>
      </c>
      <c r="T367" s="34">
        <f t="shared" si="355"/>
        <v>2.1997196821425558</v>
      </c>
      <c r="U367" s="25">
        <f t="shared" si="356"/>
        <v>1.2303379725270094</v>
      </c>
      <c r="V367" s="26">
        <f t="shared" si="357"/>
        <v>0.21201064507854997</v>
      </c>
      <c r="W367" s="120">
        <f t="shared" si="350"/>
        <v>0.96938170961554637</v>
      </c>
      <c r="Y367" s="6">
        <v>2177</v>
      </c>
      <c r="Z367" s="107">
        <v>4</v>
      </c>
      <c r="AA367" s="24">
        <f t="shared" si="358"/>
        <v>1.4996158037107576</v>
      </c>
      <c r="AB367" s="34">
        <f t="shared" si="359"/>
        <v>2.2749615952243003</v>
      </c>
      <c r="AC367" s="25">
        <f t="shared" si="360"/>
        <v>1.3460947618835388</v>
      </c>
      <c r="AD367" s="26">
        <f t="shared" si="361"/>
        <v>0.40526187615151132</v>
      </c>
      <c r="AE367" s="120">
        <f t="shared" si="351"/>
        <v>0.92886683334076148</v>
      </c>
      <c r="AG367" s="6">
        <v>2177</v>
      </c>
      <c r="AH367" s="107">
        <v>4</v>
      </c>
      <c r="AI367" s="24">
        <f t="shared" si="362"/>
        <v>1.4967503249114846</v>
      </c>
      <c r="AJ367" s="34">
        <f t="shared" si="363"/>
        <v>2.3414042135359003</v>
      </c>
      <c r="AK367" s="25">
        <f t="shared" si="364"/>
        <v>1.4483141746706161</v>
      </c>
      <c r="AL367" s="26">
        <f t="shared" si="365"/>
        <v>0.1135622912214263</v>
      </c>
      <c r="AM367" s="120">
        <f t="shared" si="352"/>
        <v>0.89309003886528426</v>
      </c>
      <c r="AP367" s="6">
        <v>2193</v>
      </c>
      <c r="AQ367" s="107">
        <v>4.5</v>
      </c>
      <c r="AR367" s="24">
        <f t="shared" si="372"/>
        <v>1.6806145698553394</v>
      </c>
      <c r="AS367" s="34">
        <f t="shared" si="373"/>
        <v>2.6026791835111607</v>
      </c>
      <c r="AT367" s="25">
        <f t="shared" si="374"/>
        <v>1.5810448977094782</v>
      </c>
      <c r="AU367" s="26">
        <f t="shared" si="375"/>
        <v>0.25963372078406072</v>
      </c>
      <c r="AV367" s="120">
        <f t="shared" si="366"/>
        <v>1.0216342858016825</v>
      </c>
      <c r="AX367" s="6"/>
      <c r="AZ367" s="6">
        <v>2193</v>
      </c>
      <c r="BA367" s="107">
        <v>4.5</v>
      </c>
      <c r="BB367" s="107">
        <f t="shared" si="343"/>
        <v>6.0979505148184661</v>
      </c>
      <c r="BC367" s="24">
        <f t="shared" si="389"/>
        <v>5.9175526172670043</v>
      </c>
      <c r="BD367" s="34">
        <f t="shared" si="390"/>
        <v>5.9806918814100163</v>
      </c>
      <c r="BE367" s="25">
        <f t="shared" si="391"/>
        <v>5.9175526172670043</v>
      </c>
      <c r="BF367" s="26">
        <f t="shared" si="392"/>
        <v>0.10394635068757667</v>
      </c>
      <c r="BG367" s="16">
        <f t="shared" si="367"/>
        <v>6.3139264143011964E-2</v>
      </c>
      <c r="BH367" s="67">
        <v>0</v>
      </c>
      <c r="BP367" s="107">
        <f t="shared" si="344"/>
        <v>10.584189267461884</v>
      </c>
      <c r="BQ367" s="24">
        <f t="shared" si="399"/>
        <v>9.7209373698682882</v>
      </c>
      <c r="BR367" s="34">
        <f t="shared" si="393"/>
        <v>10.023075534026047</v>
      </c>
      <c r="BS367" s="25">
        <f t="shared" si="394"/>
        <v>9.7209373698682882</v>
      </c>
      <c r="BT367" s="26">
        <f t="shared" si="395"/>
        <v>0.11201886163892069</v>
      </c>
      <c r="BU367" s="67">
        <v>0</v>
      </c>
      <c r="CC367" s="107">
        <f t="shared" si="345"/>
        <v>22.131003202578871</v>
      </c>
      <c r="CD367" s="24">
        <f t="shared" si="376"/>
        <v>17.65121846675591</v>
      </c>
      <c r="CE367" s="34">
        <f t="shared" si="396"/>
        <v>19.219143124293947</v>
      </c>
      <c r="CF367" s="25">
        <f t="shared" si="397"/>
        <v>17.65121846675591</v>
      </c>
      <c r="CG367" s="26">
        <f t="shared" si="398"/>
        <v>0.11418166311701991</v>
      </c>
      <c r="CH367" s="67">
        <v>0</v>
      </c>
      <c r="CY367" s="67"/>
      <c r="DA367" s="6">
        <v>2193</v>
      </c>
      <c r="DB367" s="107">
        <f t="shared" si="405"/>
        <v>6.5</v>
      </c>
      <c r="DC367" s="24">
        <f t="shared" si="377"/>
        <v>1.3468047833175043</v>
      </c>
      <c r="DD367" s="34">
        <f t="shared" si="378"/>
        <v>2.3989135333055307</v>
      </c>
      <c r="DE367" s="25">
        <f t="shared" si="379"/>
        <v>1.2675592820085089</v>
      </c>
      <c r="DF367" s="26">
        <f t="shared" si="380"/>
        <v>0.21587467871520807</v>
      </c>
      <c r="DG367" s="120">
        <f t="shared" si="368"/>
        <v>1.1313542512970218</v>
      </c>
      <c r="DK367" s="6">
        <v>2193</v>
      </c>
      <c r="DL367" s="107">
        <f t="shared" si="406"/>
        <v>8.2057129332012995</v>
      </c>
      <c r="DM367" s="24">
        <f t="shared" si="381"/>
        <v>6.6617171612661465</v>
      </c>
      <c r="DN367" s="34">
        <f t="shared" si="382"/>
        <v>7.2021156814434502</v>
      </c>
      <c r="DO367" s="25">
        <f t="shared" si="383"/>
        <v>6.6617171612661465</v>
      </c>
      <c r="DP367" s="26">
        <f t="shared" si="384"/>
        <v>9.1826777553682584E-2</v>
      </c>
      <c r="DQ367" s="110">
        <f t="shared" si="369"/>
        <v>0.54039852017730361</v>
      </c>
      <c r="DR367" s="67">
        <v>0</v>
      </c>
      <c r="DT367" s="6">
        <v>2193</v>
      </c>
      <c r="DU367" s="107">
        <v>4.5</v>
      </c>
      <c r="DV367" s="24">
        <f t="shared" si="385"/>
        <v>1.8206659012227817</v>
      </c>
      <c r="DW367" s="34">
        <f t="shared" si="386"/>
        <v>2.6983790988297272</v>
      </c>
      <c r="DX367" s="25">
        <f t="shared" si="387"/>
        <v>1.7282755366611184</v>
      </c>
      <c r="DY367" s="26">
        <f t="shared" si="388"/>
        <v>0.50352091400546273</v>
      </c>
      <c r="DZ367" s="110">
        <f t="shared" si="370"/>
        <v>0.97010356216860871</v>
      </c>
      <c r="EC367" s="6">
        <v>2193</v>
      </c>
      <c r="ED367" s="107">
        <v>4.5</v>
      </c>
      <c r="EE367" s="24">
        <f>EG366+((ED367-EG366)*EI$130)</f>
        <v>4.4134398445657723</v>
      </c>
      <c r="EF367" s="34">
        <f>EG367+(ED367-EG367)*EI$133</f>
        <v>4.443735898967752</v>
      </c>
      <c r="EG367" s="25">
        <f>EE367-((EH367-EH366)*EI$132/EI$131)</f>
        <v>4.4134398445657723</v>
      </c>
      <c r="EH367" s="26">
        <f>EH366+(EE367-EH366)*EJ367*EI$129*EI$131/EI$132</f>
        <v>0.18346567920692095</v>
      </c>
      <c r="EI367" s="110">
        <f t="shared" si="371"/>
        <v>3.0296054401979688E-2</v>
      </c>
      <c r="EJ367" s="67">
        <v>0</v>
      </c>
      <c r="EK367" s="6"/>
      <c r="EL367" s="23"/>
      <c r="EM367" s="24"/>
      <c r="EN367" s="34"/>
      <c r="EO367" s="25"/>
      <c r="EP367" s="26"/>
      <c r="EQ367" s="16"/>
      <c r="ES367" s="6"/>
      <c r="ET367" s="23"/>
    </row>
    <row r="368" spans="1:150" x14ac:dyDescent="0.35">
      <c r="A368" s="6">
        <v>2178</v>
      </c>
      <c r="B368" s="107">
        <v>4</v>
      </c>
      <c r="C368" s="24">
        <f t="shared" si="346"/>
        <v>1.3995940521271657</v>
      </c>
      <c r="D368" s="34">
        <f t="shared" si="347"/>
        <v>2.255542471888365</v>
      </c>
      <c r="E368" s="25">
        <f t="shared" si="348"/>
        <v>1.3162191875205616</v>
      </c>
      <c r="F368" s="26">
        <f t="shared" si="353"/>
        <v>0.20973288911822208</v>
      </c>
      <c r="G368" s="120">
        <f t="shared" si="349"/>
        <v>0.93932328436780343</v>
      </c>
      <c r="I368" s="14">
        <v>2178</v>
      </c>
      <c r="J368" s="107">
        <v>4</v>
      </c>
      <c r="K368" s="24">
        <f t="shared" si="400"/>
        <v>1.5540055962761132</v>
      </c>
      <c r="L368" s="34">
        <f t="shared" si="401"/>
        <v>2.3798607888930956</v>
      </c>
      <c r="M368" s="25">
        <f t="shared" si="402"/>
        <v>1.5074781367586088</v>
      </c>
      <c r="N368" s="26">
        <f t="shared" si="403"/>
        <v>0.22601806475338282</v>
      </c>
      <c r="O368" s="120">
        <f t="shared" si="404"/>
        <v>0.87238265213448685</v>
      </c>
      <c r="Q368" s="14">
        <v>2178</v>
      </c>
      <c r="R368" s="107">
        <v>4</v>
      </c>
      <c r="S368" s="24">
        <f t="shared" si="354"/>
        <v>1.3971270198214329</v>
      </c>
      <c r="T368" s="34">
        <f t="shared" si="355"/>
        <v>2.2002869727823287</v>
      </c>
      <c r="U368" s="25">
        <f t="shared" si="356"/>
        <v>1.2312107273574284</v>
      </c>
      <c r="V368" s="26">
        <f t="shared" si="357"/>
        <v>0.21320428747037734</v>
      </c>
      <c r="W368" s="120">
        <f t="shared" si="350"/>
        <v>0.96907624542490023</v>
      </c>
      <c r="Y368" s="14">
        <v>2178</v>
      </c>
      <c r="Z368" s="107">
        <v>4</v>
      </c>
      <c r="AA368" s="24">
        <f t="shared" si="358"/>
        <v>1.5011624449466836</v>
      </c>
      <c r="AB368" s="34">
        <f t="shared" si="359"/>
        <v>2.2760286374549832</v>
      </c>
      <c r="AC368" s="25">
        <f t="shared" si="360"/>
        <v>1.3477363653153587</v>
      </c>
      <c r="AD368" s="26">
        <f t="shared" si="361"/>
        <v>0.4074854425229798</v>
      </c>
      <c r="AE368" s="120">
        <f t="shared" si="351"/>
        <v>0.92829227213962451</v>
      </c>
      <c r="AG368" s="14">
        <v>2178</v>
      </c>
      <c r="AH368" s="107">
        <v>4</v>
      </c>
      <c r="AI368" s="24">
        <f t="shared" si="362"/>
        <v>1.4972146818272285</v>
      </c>
      <c r="AJ368" s="34">
        <f t="shared" si="363"/>
        <v>2.3417114513014163</v>
      </c>
      <c r="AK368" s="25">
        <f t="shared" si="364"/>
        <v>1.4487868481560253</v>
      </c>
      <c r="AL368" s="26">
        <f t="shared" si="365"/>
        <v>0.1142641438833278</v>
      </c>
      <c r="AM368" s="120">
        <f t="shared" si="352"/>
        <v>0.89292460314539102</v>
      </c>
      <c r="AP368" s="14">
        <v>2194</v>
      </c>
      <c r="AQ368" s="107">
        <v>4.5</v>
      </c>
      <c r="AR368" s="24">
        <f t="shared" si="372"/>
        <v>1.6815737114323637</v>
      </c>
      <c r="AS368" s="34">
        <f t="shared" si="373"/>
        <v>2.6033246428565375</v>
      </c>
      <c r="AT368" s="25">
        <f t="shared" si="374"/>
        <v>1.582037912086981</v>
      </c>
      <c r="AU368" s="26">
        <f t="shared" si="375"/>
        <v>0.26107626860066047</v>
      </c>
      <c r="AV368" s="120">
        <f t="shared" si="366"/>
        <v>1.0212867307695566</v>
      </c>
      <c r="AX368" s="14"/>
      <c r="AZ368" s="14">
        <v>2194</v>
      </c>
      <c r="BA368" s="107">
        <v>4.5</v>
      </c>
      <c r="BB368" s="107">
        <f t="shared" si="343"/>
        <v>6.0989367582092022</v>
      </c>
      <c r="BC368" s="24">
        <f t="shared" si="389"/>
        <v>5.9237994870810535</v>
      </c>
      <c r="BD368" s="34">
        <f t="shared" si="390"/>
        <v>5.9850975319759057</v>
      </c>
      <c r="BE368" s="25">
        <f t="shared" si="391"/>
        <v>5.9237994870810535</v>
      </c>
      <c r="BF368" s="26">
        <f t="shared" si="392"/>
        <v>0.10394635068757667</v>
      </c>
      <c r="BG368" s="16">
        <f t="shared" si="367"/>
        <v>6.1298044894852133E-2</v>
      </c>
      <c r="BH368" s="67">
        <v>0</v>
      </c>
      <c r="BP368" s="107">
        <f t="shared" si="344"/>
        <v>10.6008540167558</v>
      </c>
      <c r="BQ368" s="24">
        <f t="shared" si="399"/>
        <v>9.7512416991870943</v>
      </c>
      <c r="BR368" s="34">
        <f t="shared" si="393"/>
        <v>10.048606010336142</v>
      </c>
      <c r="BS368" s="25">
        <f t="shared" si="394"/>
        <v>9.7512416991870943</v>
      </c>
      <c r="BT368" s="26">
        <f t="shared" si="395"/>
        <v>0.11201886163892069</v>
      </c>
      <c r="BU368" s="67">
        <v>0</v>
      </c>
      <c r="CC368" s="107">
        <f t="shared" si="345"/>
        <v>22.29877939009371</v>
      </c>
      <c r="CD368" s="24">
        <f t="shared" si="376"/>
        <v>17.811280464955665</v>
      </c>
      <c r="CE368" s="34">
        <f t="shared" si="396"/>
        <v>19.381905088753982</v>
      </c>
      <c r="CF368" s="25">
        <f t="shared" si="397"/>
        <v>17.811280464955665</v>
      </c>
      <c r="CG368" s="26">
        <f t="shared" si="398"/>
        <v>0.11418166311701991</v>
      </c>
      <c r="CH368" s="67">
        <v>0</v>
      </c>
      <c r="CY368" s="67"/>
      <c r="DA368" s="14">
        <v>2194</v>
      </c>
      <c r="DB368" s="107">
        <f t="shared" si="405"/>
        <v>6.5</v>
      </c>
      <c r="DC368" s="24">
        <f t="shared" si="377"/>
        <v>1.3477464360117284</v>
      </c>
      <c r="DD368" s="34">
        <f t="shared" si="378"/>
        <v>2.3995350184506323</v>
      </c>
      <c r="DE368" s="25">
        <f t="shared" si="379"/>
        <v>1.2685154130009726</v>
      </c>
      <c r="DF368" s="26">
        <f t="shared" si="380"/>
        <v>0.21702295441101613</v>
      </c>
      <c r="DG368" s="120">
        <f t="shared" si="368"/>
        <v>1.1310196054496597</v>
      </c>
      <c r="DK368" s="14">
        <v>2194</v>
      </c>
      <c r="DL368" s="107">
        <f t="shared" si="406"/>
        <v>8.2091609953364859</v>
      </c>
      <c r="DM368" s="24">
        <f t="shared" si="381"/>
        <v>6.6854317380232748</v>
      </c>
      <c r="DN368" s="34">
        <f t="shared" si="382"/>
        <v>7.2187369780828989</v>
      </c>
      <c r="DO368" s="25">
        <f t="shared" si="383"/>
        <v>6.6854317380232748</v>
      </c>
      <c r="DP368" s="26">
        <f t="shared" si="384"/>
        <v>9.1826777553682584E-2</v>
      </c>
      <c r="DQ368" s="110">
        <f t="shared" si="369"/>
        <v>0.5333052400596241</v>
      </c>
      <c r="DR368" s="67">
        <v>0</v>
      </c>
      <c r="DT368" s="14">
        <v>2194</v>
      </c>
      <c r="DU368" s="107">
        <v>4.5</v>
      </c>
      <c r="DV368" s="24">
        <f t="shared" si="385"/>
        <v>1.822486451170007</v>
      </c>
      <c r="DW368" s="34">
        <f t="shared" si="386"/>
        <v>2.6996032613195173</v>
      </c>
      <c r="DX368" s="25">
        <f t="shared" si="387"/>
        <v>1.7301588635684884</v>
      </c>
      <c r="DY368" s="26">
        <f t="shared" si="388"/>
        <v>0.50623643128786033</v>
      </c>
      <c r="DZ368" s="110">
        <f t="shared" si="370"/>
        <v>0.96944439775102897</v>
      </c>
      <c r="EC368" s="14">
        <v>2194</v>
      </c>
      <c r="ED368" s="107">
        <v>4.5</v>
      </c>
      <c r="EE368" s="24">
        <f>EG367+((ED368-EG367)*EI$130)</f>
        <v>4.416382024248982</v>
      </c>
      <c r="EF368" s="34">
        <f>EG368+(ED368-EG368)*EI$133</f>
        <v>4.4456483157618383</v>
      </c>
      <c r="EG368" s="25">
        <f>EE368-((EH368-EH367)*EI$132/EI$131)</f>
        <v>4.416382024248982</v>
      </c>
      <c r="EH368" s="26">
        <f>EH367+(EE368-EH367)*EJ368*EI$129*EI$131/EI$132</f>
        <v>0.18346567920692095</v>
      </c>
      <c r="EI368" s="110">
        <f t="shared" si="371"/>
        <v>2.9266291512856313E-2</v>
      </c>
      <c r="EJ368" s="67">
        <v>0</v>
      </c>
      <c r="EK368" s="14"/>
      <c r="EL368" s="23"/>
      <c r="EM368" s="24"/>
      <c r="EN368" s="34"/>
      <c r="EO368" s="25"/>
      <c r="EP368" s="26"/>
      <c r="EQ368" s="16"/>
      <c r="ES368" s="14"/>
      <c r="ET368" s="23"/>
    </row>
    <row r="369" spans="1:150" x14ac:dyDescent="0.35">
      <c r="A369" s="6">
        <v>2179</v>
      </c>
      <c r="B369" s="107">
        <v>4</v>
      </c>
      <c r="C369" s="24">
        <f t="shared" si="346"/>
        <v>1.4004228105121039</v>
      </c>
      <c r="D369" s="34">
        <f t="shared" si="347"/>
        <v>2.256098435409446</v>
      </c>
      <c r="E369" s="25">
        <f t="shared" si="348"/>
        <v>1.3170745160145327</v>
      </c>
      <c r="F369" s="26">
        <f t="shared" si="353"/>
        <v>0.21094083541528832</v>
      </c>
      <c r="G369" s="120">
        <f t="shared" si="349"/>
        <v>0.93902391939491325</v>
      </c>
      <c r="I369" s="6">
        <v>2179</v>
      </c>
      <c r="J369" s="107">
        <v>4</v>
      </c>
      <c r="K369" s="24">
        <f t="shared" si="400"/>
        <v>1.5549033502505027</v>
      </c>
      <c r="L369" s="34">
        <f t="shared" si="401"/>
        <v>2.3804550374177675</v>
      </c>
      <c r="M369" s="25">
        <f t="shared" si="402"/>
        <v>1.5083923652581039</v>
      </c>
      <c r="N369" s="26">
        <f t="shared" si="403"/>
        <v>0.22738603490021808</v>
      </c>
      <c r="O369" s="120">
        <f t="shared" si="404"/>
        <v>0.8720626721596636</v>
      </c>
      <c r="Q369" s="6">
        <v>2179</v>
      </c>
      <c r="R369" s="107">
        <v>4</v>
      </c>
      <c r="S369" s="24">
        <f t="shared" si="354"/>
        <v>1.3979472173559642</v>
      </c>
      <c r="T369" s="34">
        <f t="shared" si="355"/>
        <v>2.2008540846617892</v>
      </c>
      <c r="U369" s="25">
        <f t="shared" si="356"/>
        <v>1.2320832071719838</v>
      </c>
      <c r="V369" s="26">
        <f t="shared" si="357"/>
        <v>0.21439755373069375</v>
      </c>
      <c r="W369" s="120">
        <f t="shared" si="350"/>
        <v>0.96877087748980539</v>
      </c>
      <c r="Y369" s="6">
        <v>2179</v>
      </c>
      <c r="Z369" s="107">
        <v>4</v>
      </c>
      <c r="AA369" s="24">
        <f t="shared" si="358"/>
        <v>1.5027081294899822</v>
      </c>
      <c r="AB369" s="34">
        <f t="shared" si="359"/>
        <v>2.2770950196544901</v>
      </c>
      <c r="AC369" s="25">
        <f t="shared" si="360"/>
        <v>1.3493769533146001</v>
      </c>
      <c r="AD369" s="26">
        <f t="shared" si="361"/>
        <v>0.40970763348204331</v>
      </c>
      <c r="AE369" s="120">
        <f t="shared" si="351"/>
        <v>0.92771806633989007</v>
      </c>
      <c r="AG369" s="6">
        <v>2179</v>
      </c>
      <c r="AH369" s="107">
        <v>4</v>
      </c>
      <c r="AI369" s="24">
        <f t="shared" si="362"/>
        <v>1.4976782969979632</v>
      </c>
      <c r="AJ369" s="34">
        <f t="shared" si="363"/>
        <v>2.342018221065318</v>
      </c>
      <c r="AK369" s="25">
        <f t="shared" si="364"/>
        <v>1.4492588016389509</v>
      </c>
      <c r="AL369" s="26">
        <f t="shared" si="365"/>
        <v>0.11496587570012508</v>
      </c>
      <c r="AM369" s="120">
        <f t="shared" si="352"/>
        <v>0.89275941942636705</v>
      </c>
      <c r="AP369" s="6">
        <v>2195</v>
      </c>
      <c r="AQ369" s="107">
        <v>4.5</v>
      </c>
      <c r="AR369" s="24">
        <f t="shared" si="372"/>
        <v>1.6825325263947053</v>
      </c>
      <c r="AS369" s="34">
        <f t="shared" si="373"/>
        <v>2.6039698824269295</v>
      </c>
      <c r="AT369" s="25">
        <f t="shared" si="374"/>
        <v>1.5830305883491222</v>
      </c>
      <c r="AU369" s="26">
        <f t="shared" si="375"/>
        <v>0.26251832567378486</v>
      </c>
      <c r="AV369" s="120">
        <f t="shared" si="366"/>
        <v>1.0209392940778073</v>
      </c>
      <c r="AX369" s="6"/>
      <c r="AZ369" s="6">
        <v>2195</v>
      </c>
      <c r="BA369" s="107">
        <v>4.5</v>
      </c>
      <c r="BB369" s="107">
        <f t="shared" si="343"/>
        <v>6.09989365989163</v>
      </c>
      <c r="BC369" s="24">
        <f t="shared" si="389"/>
        <v>5.9298641703926496</v>
      </c>
      <c r="BD369" s="34">
        <f t="shared" si="390"/>
        <v>5.9893744917172924</v>
      </c>
      <c r="BE369" s="25">
        <f t="shared" si="391"/>
        <v>5.9298641703926496</v>
      </c>
      <c r="BF369" s="26">
        <f t="shared" si="392"/>
        <v>0.10394635068757667</v>
      </c>
      <c r="BG369" s="16">
        <f t="shared" si="367"/>
        <v>5.9510321324642845E-2</v>
      </c>
      <c r="BH369" s="67">
        <v>0</v>
      </c>
      <c r="BP369" s="107">
        <f t="shared" si="344"/>
        <v>10.617244354643223</v>
      </c>
      <c r="BQ369" s="24">
        <f t="shared" si="399"/>
        <v>9.781066830641004</v>
      </c>
      <c r="BR369" s="34">
        <f t="shared" si="393"/>
        <v>10.073728964041781</v>
      </c>
      <c r="BS369" s="25">
        <f t="shared" si="394"/>
        <v>9.781066830641004</v>
      </c>
      <c r="BT369" s="26">
        <f t="shared" si="395"/>
        <v>0.11201886163892069</v>
      </c>
      <c r="BU369" s="67">
        <v>0</v>
      </c>
      <c r="CC369" s="107">
        <f t="shared" si="345"/>
        <v>22.466844488203453</v>
      </c>
      <c r="CD369" s="24">
        <f t="shared" si="376"/>
        <v>17.971618089916319</v>
      </c>
      <c r="CE369" s="34">
        <f t="shared" si="396"/>
        <v>19.544947329316816</v>
      </c>
      <c r="CF369" s="25">
        <f t="shared" si="397"/>
        <v>17.971618089916319</v>
      </c>
      <c r="CG369" s="26">
        <f t="shared" si="398"/>
        <v>0.11418166311701991</v>
      </c>
      <c r="CH369" s="67">
        <v>0</v>
      </c>
      <c r="CY369" s="67"/>
      <c r="DA369" s="6">
        <v>2195</v>
      </c>
      <c r="DB369" s="107">
        <f t="shared" si="405"/>
        <v>6.5</v>
      </c>
      <c r="DC369" s="24">
        <f t="shared" si="377"/>
        <v>1.3486879142967327</v>
      </c>
      <c r="DD369" s="34">
        <f t="shared" si="378"/>
        <v>2.4001563886180755</v>
      </c>
      <c r="DE369" s="25">
        <f t="shared" si="379"/>
        <v>1.269471367104732</v>
      </c>
      <c r="DF369" s="26">
        <f t="shared" si="380"/>
        <v>0.21817102031234947</v>
      </c>
      <c r="DG369" s="120">
        <f t="shared" si="368"/>
        <v>1.1306850215133435</v>
      </c>
      <c r="DK369" s="6">
        <v>2195</v>
      </c>
      <c r="DL369" s="107">
        <f t="shared" si="406"/>
        <v>8.2125569919248242</v>
      </c>
      <c r="DM369" s="24">
        <f t="shared" si="381"/>
        <v>6.7088349325393164</v>
      </c>
      <c r="DN369" s="34">
        <f t="shared" si="382"/>
        <v>7.2351376533242444</v>
      </c>
      <c r="DO369" s="25">
        <f t="shared" si="383"/>
        <v>6.7088349325393164</v>
      </c>
      <c r="DP369" s="26">
        <f t="shared" si="384"/>
        <v>9.1826777553682584E-2</v>
      </c>
      <c r="DQ369" s="110">
        <f t="shared" si="369"/>
        <v>0.52630272078492801</v>
      </c>
      <c r="DR369" s="67">
        <v>0</v>
      </c>
      <c r="DT369" s="6">
        <v>2195</v>
      </c>
      <c r="DU369" s="107">
        <v>4.5</v>
      </c>
      <c r="DV369" s="24">
        <f t="shared" si="385"/>
        <v>1.8243057637957953</v>
      </c>
      <c r="DW369" s="34">
        <f t="shared" si="386"/>
        <v>2.7008265918381564</v>
      </c>
      <c r="DX369" s="25">
        <f t="shared" si="387"/>
        <v>1.7320409105202403</v>
      </c>
      <c r="DY369" s="26">
        <f t="shared" si="388"/>
        <v>0.50895010344302372</v>
      </c>
      <c r="DZ369" s="110">
        <f t="shared" si="370"/>
        <v>0.96878568131791609</v>
      </c>
      <c r="EC369" s="6">
        <v>2195</v>
      </c>
      <c r="ED369" s="107">
        <v>4.5</v>
      </c>
      <c r="EE369" s="24">
        <f>EG368+((ED369-EG368)*EI$130)</f>
        <v>4.4192241992447592</v>
      </c>
      <c r="EF369" s="34">
        <f>EG369+(ED369-EG369)*EI$133</f>
        <v>4.4474957295090931</v>
      </c>
      <c r="EG369" s="25">
        <f>EE369-((EH369-EH368)*EI$132/EI$131)</f>
        <v>4.4192241992447592</v>
      </c>
      <c r="EH369" s="26">
        <f>EH368+(EE369-EH368)*EJ369*EI$129*EI$131/EI$132</f>
        <v>0.18346567920692095</v>
      </c>
      <c r="EI369" s="110">
        <f t="shared" si="371"/>
        <v>2.8271530264333933E-2</v>
      </c>
      <c r="EJ369" s="67">
        <v>0</v>
      </c>
      <c r="EK369" s="6"/>
      <c r="EL369" s="23"/>
      <c r="EM369" s="24"/>
      <c r="EN369" s="34"/>
      <c r="EO369" s="25"/>
      <c r="EP369" s="26"/>
      <c r="EQ369" s="16"/>
      <c r="ES369" s="6"/>
      <c r="ET369" s="23"/>
    </row>
    <row r="370" spans="1:150" x14ac:dyDescent="0.35">
      <c r="A370" s="14">
        <v>2180</v>
      </c>
      <c r="B370" s="107">
        <v>4</v>
      </c>
      <c r="C370" s="24">
        <f t="shared" si="346"/>
        <v>1.4012513030745768</v>
      </c>
      <c r="D370" s="34">
        <f t="shared" si="347"/>
        <v>2.2566542207199767</v>
      </c>
      <c r="E370" s="25">
        <f t="shared" si="348"/>
        <v>1.3179295703384262</v>
      </c>
      <c r="F370" s="26">
        <f t="shared" si="353"/>
        <v>0.21214839675929051</v>
      </c>
      <c r="G370" s="120">
        <f t="shared" si="349"/>
        <v>0.93872465038155051</v>
      </c>
      <c r="I370" s="14">
        <v>2180</v>
      </c>
      <c r="J370" s="107">
        <v>4</v>
      </c>
      <c r="K370" s="24">
        <f t="shared" si="400"/>
        <v>1.555800183724338</v>
      </c>
      <c r="L370" s="34">
        <f t="shared" si="401"/>
        <v>2.3810486975350713</v>
      </c>
      <c r="M370" s="25">
        <f t="shared" si="402"/>
        <v>1.5093056885154943</v>
      </c>
      <c r="N370" s="26">
        <f t="shared" si="403"/>
        <v>0.22875352005341937</v>
      </c>
      <c r="O370" s="120">
        <f t="shared" si="404"/>
        <v>0.87174300901957702</v>
      </c>
      <c r="Q370" s="14">
        <v>2180</v>
      </c>
      <c r="R370" s="107">
        <v>4</v>
      </c>
      <c r="S370" s="24">
        <f t="shared" si="354"/>
        <v>1.3987671564360871</v>
      </c>
      <c r="T370" s="34">
        <f t="shared" si="355"/>
        <v>2.2014210178372644</v>
      </c>
      <c r="U370" s="25">
        <f t="shared" si="356"/>
        <v>1.2329554120573301</v>
      </c>
      <c r="V370" s="26">
        <f t="shared" si="357"/>
        <v>0.21559044397802293</v>
      </c>
      <c r="W370" s="120">
        <f t="shared" si="350"/>
        <v>0.96846560577993435</v>
      </c>
      <c r="Y370" s="14">
        <v>2180</v>
      </c>
      <c r="Z370" s="107">
        <v>4</v>
      </c>
      <c r="AA370" s="24">
        <f t="shared" si="358"/>
        <v>1.5042528579324279</v>
      </c>
      <c r="AB370" s="34">
        <f t="shared" si="359"/>
        <v>2.2781607422310941</v>
      </c>
      <c r="AC370" s="25">
        <f t="shared" si="360"/>
        <v>1.3510165265093754</v>
      </c>
      <c r="AD370" s="26">
        <f t="shared" si="361"/>
        <v>0.41192844987947885</v>
      </c>
      <c r="AE370" s="120">
        <f t="shared" si="351"/>
        <v>0.92714421572171868</v>
      </c>
      <c r="AG370" s="14">
        <v>2180</v>
      </c>
      <c r="AH370" s="107">
        <v>4</v>
      </c>
      <c r="AI370" s="24">
        <f t="shared" si="362"/>
        <v>1.498141205964342</v>
      </c>
      <c r="AJ370" s="34">
        <f t="shared" si="363"/>
        <v>2.3423245451133115</v>
      </c>
      <c r="AK370" s="25">
        <f t="shared" si="364"/>
        <v>1.4497300694050945</v>
      </c>
      <c r="AL370" s="26">
        <f t="shared" si="365"/>
        <v>0.11566748637489678</v>
      </c>
      <c r="AM370" s="120">
        <f t="shared" si="352"/>
        <v>0.89259447570821693</v>
      </c>
      <c r="AP370" s="14">
        <v>2196</v>
      </c>
      <c r="AQ370" s="107">
        <v>4.5</v>
      </c>
      <c r="AR370" s="24">
        <f t="shared" si="372"/>
        <v>1.6834910148863784</v>
      </c>
      <c r="AS370" s="34">
        <f t="shared" si="373"/>
        <v>2.6046149023169738</v>
      </c>
      <c r="AT370" s="25">
        <f t="shared" si="374"/>
        <v>1.584022926641498</v>
      </c>
      <c r="AU370" s="26">
        <f t="shared" si="375"/>
        <v>0.26395989217008747</v>
      </c>
      <c r="AV370" s="120">
        <f t="shared" si="366"/>
        <v>1.0205919756754758</v>
      </c>
      <c r="AX370" s="14"/>
      <c r="AZ370" s="14">
        <v>2196</v>
      </c>
      <c r="BA370" s="107">
        <v>4.5</v>
      </c>
      <c r="BB370" s="107">
        <f t="shared" si="343"/>
        <v>6.1008221068513881</v>
      </c>
      <c r="BC370" s="24">
        <f t="shared" si="389"/>
        <v>5.9357519617242884</v>
      </c>
      <c r="BD370" s="34">
        <f t="shared" si="390"/>
        <v>5.9935265125187733</v>
      </c>
      <c r="BE370" s="25">
        <f t="shared" si="391"/>
        <v>5.9357519617242884</v>
      </c>
      <c r="BF370" s="26">
        <f t="shared" si="392"/>
        <v>0.10394635068757667</v>
      </c>
      <c r="BG370" s="16">
        <f t="shared" si="367"/>
        <v>5.7774550794484902E-2</v>
      </c>
      <c r="BH370" s="67">
        <v>0</v>
      </c>
      <c r="BP370" s="107">
        <f t="shared" si="344"/>
        <v>10.633364801590183</v>
      </c>
      <c r="BQ370" s="24">
        <f t="shared" si="399"/>
        <v>9.8104199727604939</v>
      </c>
      <c r="BR370" s="34">
        <f t="shared" si="393"/>
        <v>10.098450662850885</v>
      </c>
      <c r="BS370" s="25">
        <f t="shared" si="394"/>
        <v>9.8104199727604939</v>
      </c>
      <c r="BT370" s="26">
        <f t="shared" si="395"/>
        <v>0.11201886163892069</v>
      </c>
      <c r="BU370" s="67">
        <v>0</v>
      </c>
      <c r="CC370" s="107">
        <f t="shared" si="345"/>
        <v>22.635198994412136</v>
      </c>
      <c r="CD370" s="24">
        <f t="shared" si="376"/>
        <v>18.132231816267154</v>
      </c>
      <c r="CE370" s="34">
        <f t="shared" si="396"/>
        <v>19.708270328617896</v>
      </c>
      <c r="CF370" s="25">
        <f t="shared" si="397"/>
        <v>18.132231816267154</v>
      </c>
      <c r="CG370" s="26">
        <f t="shared" si="398"/>
        <v>0.11418166311701991</v>
      </c>
      <c r="CH370" s="67">
        <v>0</v>
      </c>
      <c r="CY370" s="67"/>
      <c r="DA370" s="14">
        <v>2196</v>
      </c>
      <c r="DB370" s="107">
        <f t="shared" si="405"/>
        <v>6.5</v>
      </c>
      <c r="DC370" s="24">
        <f t="shared" si="377"/>
        <v>1.3496292184038519</v>
      </c>
      <c r="DD370" s="34">
        <f t="shared" si="378"/>
        <v>2.4007776439493407</v>
      </c>
      <c r="DE370" s="25">
        <f t="shared" si="379"/>
        <v>1.2704271445374473</v>
      </c>
      <c r="DF370" s="26">
        <f t="shared" si="380"/>
        <v>0.21931887645534084</v>
      </c>
      <c r="DG370" s="120">
        <f t="shared" si="368"/>
        <v>1.1303504994118934</v>
      </c>
      <c r="DK370" s="14">
        <v>2196</v>
      </c>
      <c r="DL370" s="107">
        <f t="shared" si="406"/>
        <v>8.215901808351358</v>
      </c>
      <c r="DM370" s="24">
        <f t="shared" si="381"/>
        <v>6.7319307324111364</v>
      </c>
      <c r="DN370" s="34">
        <f t="shared" si="382"/>
        <v>7.2513206089902136</v>
      </c>
      <c r="DO370" s="25">
        <f t="shared" si="383"/>
        <v>6.7319307324111364</v>
      </c>
      <c r="DP370" s="26">
        <f t="shared" si="384"/>
        <v>9.1826777553682584E-2</v>
      </c>
      <c r="DQ370" s="110">
        <f t="shared" si="369"/>
        <v>0.5193898765790772</v>
      </c>
      <c r="DR370" s="67">
        <v>0</v>
      </c>
      <c r="DT370" s="14">
        <v>2196</v>
      </c>
      <c r="DU370" s="107">
        <v>4.5</v>
      </c>
      <c r="DV370" s="24">
        <f t="shared" si="385"/>
        <v>1.8261238399716573</v>
      </c>
      <c r="DW370" s="34">
        <f t="shared" si="386"/>
        <v>2.7020490909695236</v>
      </c>
      <c r="DX370" s="25">
        <f t="shared" si="387"/>
        <v>1.7339216784146516</v>
      </c>
      <c r="DY370" s="26">
        <f t="shared" si="388"/>
        <v>0.51166193172411212</v>
      </c>
      <c r="DZ370" s="110">
        <f t="shared" si="370"/>
        <v>0.968127412554872</v>
      </c>
      <c r="EC370" s="14">
        <v>2196</v>
      </c>
      <c r="ED370" s="107">
        <v>4.5</v>
      </c>
      <c r="EE370" s="24">
        <f>EG369+((ED370-EG369)*EI$130)</f>
        <v>4.4219697687124295</v>
      </c>
      <c r="EF370" s="34">
        <f>EG370+(ED370-EG370)*EI$133</f>
        <v>4.4492803496630788</v>
      </c>
      <c r="EG370" s="25">
        <f>EE370-((EH370-EH369)*EI$132/EI$131)</f>
        <v>4.4219697687124295</v>
      </c>
      <c r="EH370" s="26">
        <f>EH369+(EE370-EH369)*EJ370*EI$129*EI$131/EI$132</f>
        <v>0.18346567920692095</v>
      </c>
      <c r="EI370" s="110">
        <f t="shared" si="371"/>
        <v>2.731058095064931E-2</v>
      </c>
      <c r="EJ370" s="67">
        <v>0</v>
      </c>
      <c r="EK370" s="14"/>
      <c r="EL370" s="23"/>
      <c r="EM370" s="24"/>
      <c r="EN370" s="34"/>
      <c r="EO370" s="25"/>
      <c r="EP370" s="26"/>
      <c r="EQ370" s="16"/>
      <c r="ES370" s="14"/>
      <c r="ET370" s="23"/>
    </row>
    <row r="371" spans="1:150" x14ac:dyDescent="0.35">
      <c r="A371" s="6">
        <v>2181</v>
      </c>
      <c r="B371" s="107">
        <v>4</v>
      </c>
      <c r="C371" s="24">
        <f t="shared" si="346"/>
        <v>1.4020795300690581</v>
      </c>
      <c r="D371" s="34">
        <f t="shared" si="347"/>
        <v>2.2572098279792936</v>
      </c>
      <c r="E371" s="25">
        <f t="shared" si="348"/>
        <v>1.3187843507373751</v>
      </c>
      <c r="F371" s="26">
        <f t="shared" si="353"/>
        <v>0.21335557327134388</v>
      </c>
      <c r="G371" s="120">
        <f t="shared" si="349"/>
        <v>0.93842547724191849</v>
      </c>
      <c r="I371" s="6">
        <v>2181</v>
      </c>
      <c r="J371" s="107">
        <v>4</v>
      </c>
      <c r="K371" s="24">
        <f t="shared" si="400"/>
        <v>1.55669612918011</v>
      </c>
      <c r="L371" s="34">
        <f t="shared" si="401"/>
        <v>2.3816417896094393</v>
      </c>
      <c r="M371" s="25">
        <f t="shared" si="402"/>
        <v>1.510218137860676</v>
      </c>
      <c r="N371" s="26">
        <f t="shared" si="403"/>
        <v>0.2301205197981086</v>
      </c>
      <c r="O371" s="120">
        <f t="shared" si="404"/>
        <v>0.87142365174876324</v>
      </c>
      <c r="Q371" s="6">
        <v>2181</v>
      </c>
      <c r="R371" s="107">
        <v>4</v>
      </c>
      <c r="S371" s="24">
        <f t="shared" si="354"/>
        <v>1.3995868371432376</v>
      </c>
      <c r="T371" s="34">
        <f t="shared" si="355"/>
        <v>2.20198777236507</v>
      </c>
      <c r="U371" s="25">
        <f t="shared" si="356"/>
        <v>1.2338273421001078</v>
      </c>
      <c r="V371" s="26">
        <f t="shared" si="357"/>
        <v>0.21678295833085121</v>
      </c>
      <c r="W371" s="120">
        <f t="shared" si="350"/>
        <v>0.96816043026496224</v>
      </c>
      <c r="Y371" s="6">
        <v>2181</v>
      </c>
      <c r="Z371" s="107">
        <v>4</v>
      </c>
      <c r="AA371" s="24">
        <f t="shared" si="358"/>
        <v>1.5057966308654327</v>
      </c>
      <c r="AB371" s="34">
        <f t="shared" si="359"/>
        <v>2.2792258055928096</v>
      </c>
      <c r="AC371" s="25">
        <f t="shared" si="360"/>
        <v>1.3526550855273998</v>
      </c>
      <c r="AD371" s="26">
        <f t="shared" si="361"/>
        <v>0.4141478925655373</v>
      </c>
      <c r="AE371" s="120">
        <f t="shared" si="351"/>
        <v>0.92657072006540986</v>
      </c>
      <c r="AG371" s="6">
        <v>2181</v>
      </c>
      <c r="AH371" s="107">
        <v>4</v>
      </c>
      <c r="AI371" s="24">
        <f t="shared" si="362"/>
        <v>1.4986034423550152</v>
      </c>
      <c r="AJ371" s="34">
        <f t="shared" si="363"/>
        <v>2.3426304445322117</v>
      </c>
      <c r="AK371" s="25">
        <f t="shared" si="364"/>
        <v>1.4502006838957107</v>
      </c>
      <c r="AL371" s="26">
        <f t="shared" si="365"/>
        <v>0.11636897562793018</v>
      </c>
      <c r="AM371" s="120">
        <f t="shared" si="352"/>
        <v>0.89242976063650103</v>
      </c>
      <c r="AP371" s="6">
        <v>2197</v>
      </c>
      <c r="AQ371" s="107">
        <v>4.5</v>
      </c>
      <c r="AR371" s="24">
        <f t="shared" si="372"/>
        <v>1.6844491770479648</v>
      </c>
      <c r="AS371" s="34">
        <f t="shared" si="373"/>
        <v>2.6052597026192332</v>
      </c>
      <c r="AT371" s="25">
        <f t="shared" si="374"/>
        <v>1.585014927106513</v>
      </c>
      <c r="AU371" s="26">
        <f t="shared" si="375"/>
        <v>0.26540096825619547</v>
      </c>
      <c r="AV371" s="120">
        <f t="shared" si="366"/>
        <v>1.0202447755127202</v>
      </c>
      <c r="AX371" s="6"/>
      <c r="AZ371" s="6">
        <v>2197</v>
      </c>
      <c r="BA371" s="107">
        <v>4.5</v>
      </c>
      <c r="BB371" s="107">
        <f t="shared" si="343"/>
        <v>6.1017229584221546</v>
      </c>
      <c r="BC371" s="24">
        <f t="shared" si="389"/>
        <v>5.9414680028505629</v>
      </c>
      <c r="BD371" s="34">
        <f t="shared" si="390"/>
        <v>5.9975572373006196</v>
      </c>
      <c r="BE371" s="25">
        <f t="shared" si="391"/>
        <v>5.9414680028505629</v>
      </c>
      <c r="BF371" s="26">
        <f t="shared" si="392"/>
        <v>0.10394635068757667</v>
      </c>
      <c r="BG371" s="16">
        <f t="shared" si="367"/>
        <v>5.6089234450056757E-2</v>
      </c>
      <c r="BH371" s="67">
        <v>0</v>
      </c>
      <c r="BP371" s="107">
        <f t="shared" si="344"/>
        <v>10.649219803131725</v>
      </c>
      <c r="BQ371" s="24">
        <f t="shared" si="399"/>
        <v>9.8393082389184787</v>
      </c>
      <c r="BR371" s="34">
        <f t="shared" si="393"/>
        <v>10.122777286393115</v>
      </c>
      <c r="BS371" s="25">
        <f t="shared" si="394"/>
        <v>9.8393082389184787</v>
      </c>
      <c r="BT371" s="26">
        <f t="shared" si="395"/>
        <v>0.11201886163892069</v>
      </c>
      <c r="BU371" s="67">
        <v>0</v>
      </c>
      <c r="CC371" s="107">
        <f t="shared" si="345"/>
        <v>22.803843407080514</v>
      </c>
      <c r="CD371" s="24">
        <f t="shared" si="376"/>
        <v>18.293122119454765</v>
      </c>
      <c r="CE371" s="34">
        <f t="shared" si="396"/>
        <v>19.871874570123776</v>
      </c>
      <c r="CF371" s="25">
        <f t="shared" si="397"/>
        <v>18.293122119454765</v>
      </c>
      <c r="CG371" s="26">
        <f t="shared" si="398"/>
        <v>0.11418166311701991</v>
      </c>
      <c r="CH371" s="67">
        <v>0</v>
      </c>
      <c r="CY371" s="67"/>
      <c r="DA371" s="6">
        <v>2197</v>
      </c>
      <c r="DB371" s="107">
        <f t="shared" si="405"/>
        <v>6.5</v>
      </c>
      <c r="DC371" s="24">
        <f t="shared" si="377"/>
        <v>1.350570348547411</v>
      </c>
      <c r="DD371" s="34">
        <f t="shared" si="378"/>
        <v>2.4013987845756284</v>
      </c>
      <c r="DE371" s="25">
        <f t="shared" si="379"/>
        <v>1.2713827455009667</v>
      </c>
      <c r="DF371" s="26">
        <f t="shared" si="380"/>
        <v>0.22046652287630381</v>
      </c>
      <c r="DG371" s="120">
        <f t="shared" si="368"/>
        <v>1.1300160390746616</v>
      </c>
      <c r="DK371" s="6">
        <v>2197</v>
      </c>
      <c r="DL371" s="107">
        <f t="shared" si="406"/>
        <v>8.2191963116062841</v>
      </c>
      <c r="DM371" s="24">
        <f t="shared" si="381"/>
        <v>6.7547230774123017</v>
      </c>
      <c r="DN371" s="34">
        <f t="shared" si="382"/>
        <v>7.2672887093801952</v>
      </c>
      <c r="DO371" s="25">
        <f t="shared" si="383"/>
        <v>6.7547230774123017</v>
      </c>
      <c r="DP371" s="26">
        <f t="shared" si="384"/>
        <v>9.1826777553682584E-2</v>
      </c>
      <c r="DQ371" s="110">
        <f t="shared" si="369"/>
        <v>0.51256563196789351</v>
      </c>
      <c r="DR371" s="67">
        <v>0</v>
      </c>
      <c r="DT371" s="6">
        <v>2197</v>
      </c>
      <c r="DU371" s="107">
        <v>4.5</v>
      </c>
      <c r="DV371" s="24">
        <f t="shared" si="385"/>
        <v>1.8279406805653375</v>
      </c>
      <c r="DW371" s="34">
        <f t="shared" si="386"/>
        <v>2.7032707592951941</v>
      </c>
      <c r="DX371" s="25">
        <f t="shared" si="387"/>
        <v>1.7358011681464527</v>
      </c>
      <c r="DY371" s="26">
        <f t="shared" si="388"/>
        <v>0.51437191738349108</v>
      </c>
      <c r="DZ371" s="110">
        <f t="shared" si="370"/>
        <v>0.96746959114874143</v>
      </c>
      <c r="EC371" s="6">
        <v>2197</v>
      </c>
      <c r="ED371" s="107">
        <v>4.5</v>
      </c>
      <c r="EE371" s="24">
        <f>EG370+((ED371-EG370)*EI$130)</f>
        <v>4.4246220162738936</v>
      </c>
      <c r="EF371" s="34">
        <f>EG371+(ED371-EG371)*EI$133</f>
        <v>4.451004310578031</v>
      </c>
      <c r="EG371" s="25">
        <f>EE371-((EH371-EH370)*EI$132/EI$131)</f>
        <v>4.4246220162738936</v>
      </c>
      <c r="EH371" s="26">
        <f>EH370+(EE371-EH370)*EJ371*EI$129*EI$131/EI$132</f>
        <v>0.18346567920692095</v>
      </c>
      <c r="EI371" s="110">
        <f t="shared" si="371"/>
        <v>2.638229430413741E-2</v>
      </c>
      <c r="EJ371" s="67">
        <v>0</v>
      </c>
      <c r="EK371" s="6"/>
      <c r="EL371" s="23"/>
      <c r="EM371" s="24"/>
      <c r="EN371" s="34"/>
      <c r="EO371" s="25"/>
      <c r="EP371" s="26"/>
      <c r="EQ371" s="16"/>
      <c r="ES371" s="6"/>
      <c r="ET371" s="23"/>
    </row>
    <row r="372" spans="1:150" x14ac:dyDescent="0.35">
      <c r="A372" s="6">
        <v>2182</v>
      </c>
      <c r="B372" s="107">
        <v>4</v>
      </c>
      <c r="C372" s="24">
        <f t="shared" si="346"/>
        <v>1.40290749173299</v>
      </c>
      <c r="D372" s="34">
        <f t="shared" si="347"/>
        <v>2.2577652573364384</v>
      </c>
      <c r="E372" s="25">
        <f t="shared" si="348"/>
        <v>1.319638857440675</v>
      </c>
      <c r="F372" s="26">
        <f t="shared" si="353"/>
        <v>0.21456236507268178</v>
      </c>
      <c r="G372" s="120">
        <f t="shared" si="349"/>
        <v>0.93812639989576341</v>
      </c>
      <c r="I372" s="14">
        <v>2182</v>
      </c>
      <c r="J372" s="107">
        <v>4</v>
      </c>
      <c r="K372" s="24">
        <f t="shared" si="400"/>
        <v>1.5575912173516009</v>
      </c>
      <c r="L372" s="34">
        <f t="shared" si="401"/>
        <v>2.3822343329091984</v>
      </c>
      <c r="M372" s="25">
        <f t="shared" si="402"/>
        <v>1.5111297429372283</v>
      </c>
      <c r="N372" s="26">
        <f t="shared" si="403"/>
        <v>0.2314870337514725</v>
      </c>
      <c r="O372" s="120">
        <f t="shared" si="404"/>
        <v>0.87110458997197004</v>
      </c>
      <c r="Q372" s="14">
        <v>2182</v>
      </c>
      <c r="R372" s="107">
        <v>4</v>
      </c>
      <c r="S372" s="24">
        <f t="shared" si="354"/>
        <v>1.4004062595588394</v>
      </c>
      <c r="T372" s="34">
        <f t="shared" si="355"/>
        <v>2.2025543483014989</v>
      </c>
      <c r="U372" s="25">
        <f t="shared" si="356"/>
        <v>1.2346989973869218</v>
      </c>
      <c r="V372" s="26">
        <f t="shared" si="357"/>
        <v>0.21797509690762759</v>
      </c>
      <c r="W372" s="120">
        <f t="shared" si="350"/>
        <v>0.96785535091457708</v>
      </c>
      <c r="Y372" s="14">
        <v>2182</v>
      </c>
      <c r="Z372" s="107">
        <v>4</v>
      </c>
      <c r="AA372" s="24">
        <f t="shared" si="358"/>
        <v>1.5073394488800338</v>
      </c>
      <c r="AB372" s="34">
        <f t="shared" si="359"/>
        <v>2.2802902101474039</v>
      </c>
      <c r="AC372" s="25">
        <f t="shared" si="360"/>
        <v>1.3542926309960062</v>
      </c>
      <c r="AD372" s="26">
        <f t="shared" si="361"/>
        <v>0.4163659623899435</v>
      </c>
      <c r="AE372" s="120">
        <f t="shared" si="351"/>
        <v>0.92599757915139769</v>
      </c>
      <c r="AG372" s="14">
        <v>2182</v>
      </c>
      <c r="AH372" s="107">
        <v>4</v>
      </c>
      <c r="AI372" s="24">
        <f t="shared" si="362"/>
        <v>1.4990650379895332</v>
      </c>
      <c r="AJ372" s="34">
        <f t="shared" si="363"/>
        <v>2.34293593927447</v>
      </c>
      <c r="AK372" s="25">
        <f t="shared" si="364"/>
        <v>1.450670675806877</v>
      </c>
      <c r="AL372" s="26">
        <f t="shared" si="365"/>
        <v>0.11707034319579476</v>
      </c>
      <c r="AM372" s="120">
        <f t="shared" si="352"/>
        <v>0.89226526346759294</v>
      </c>
      <c r="AP372" s="14">
        <v>2198</v>
      </c>
      <c r="AQ372" s="107">
        <v>4.5</v>
      </c>
      <c r="AR372" s="24">
        <f t="shared" si="372"/>
        <v>1.6854070130169647</v>
      </c>
      <c r="AS372" s="34">
        <f t="shared" si="373"/>
        <v>2.6059042834244113</v>
      </c>
      <c r="AT372" s="25">
        <f t="shared" si="374"/>
        <v>1.5860065898837097</v>
      </c>
      <c r="AU372" s="26">
        <f t="shared" si="375"/>
        <v>0.26684155409870641</v>
      </c>
      <c r="AV372" s="120">
        <f t="shared" si="366"/>
        <v>1.0198976935407016</v>
      </c>
      <c r="AX372" s="14"/>
      <c r="AZ372" s="14">
        <v>2198</v>
      </c>
      <c r="BA372" s="107">
        <v>4.5</v>
      </c>
      <c r="BB372" s="107">
        <f t="shared" si="343"/>
        <v>6.1025970471982331</v>
      </c>
      <c r="BC372" s="24">
        <f t="shared" si="389"/>
        <v>5.9470172871378963</v>
      </c>
      <c r="BD372" s="34">
        <f t="shared" si="390"/>
        <v>6.0014702031590144</v>
      </c>
      <c r="BE372" s="25">
        <f t="shared" si="391"/>
        <v>5.9470172871378963</v>
      </c>
      <c r="BF372" s="26">
        <f t="shared" si="392"/>
        <v>0.10394635068757667</v>
      </c>
      <c r="BG372" s="16">
        <f t="shared" si="367"/>
        <v>5.4452916021118014E-2</v>
      </c>
      <c r="BH372" s="67">
        <v>0</v>
      </c>
      <c r="BP372" s="107">
        <f t="shared" si="344"/>
        <v>10.664813731153169</v>
      </c>
      <c r="BQ372" s="24">
        <f t="shared" si="399"/>
        <v>9.8677386480710414</v>
      </c>
      <c r="BR372" s="34">
        <f t="shared" si="393"/>
        <v>10.146714927149786</v>
      </c>
      <c r="BS372" s="25">
        <f t="shared" si="394"/>
        <v>9.8677386480710414</v>
      </c>
      <c r="BT372" s="26">
        <f t="shared" si="395"/>
        <v>0.11201886163892069</v>
      </c>
      <c r="BU372" s="67">
        <v>0</v>
      </c>
      <c r="CC372" s="107">
        <f t="shared" si="345"/>
        <v>22.972778225427504</v>
      </c>
      <c r="CD372" s="24">
        <f t="shared" si="376"/>
        <v>18.454289475744467</v>
      </c>
      <c r="CE372" s="34">
        <f t="shared" si="396"/>
        <v>20.03576053813353</v>
      </c>
      <c r="CF372" s="25">
        <f t="shared" si="397"/>
        <v>18.454289475744467</v>
      </c>
      <c r="CG372" s="26">
        <f t="shared" si="398"/>
        <v>0.11418166311701991</v>
      </c>
      <c r="CH372" s="67">
        <v>0</v>
      </c>
      <c r="CY372" s="67"/>
      <c r="DA372" s="14">
        <v>2198</v>
      </c>
      <c r="DB372" s="107">
        <f t="shared" si="405"/>
        <v>6.5</v>
      </c>
      <c r="DC372" s="24">
        <f t="shared" si="377"/>
        <v>1.3515113049261644</v>
      </c>
      <c r="DD372" s="34">
        <f t="shared" si="378"/>
        <v>2.4020198106187385</v>
      </c>
      <c r="DE372" s="25">
        <f t="shared" si="379"/>
        <v>1.2723381701826744</v>
      </c>
      <c r="DF372" s="26">
        <f t="shared" si="380"/>
        <v>0.2216139596117167</v>
      </c>
      <c r="DG372" s="120">
        <f t="shared" si="368"/>
        <v>1.1296816404360641</v>
      </c>
      <c r="DK372" s="14">
        <v>2198</v>
      </c>
      <c r="DL372" s="107">
        <f t="shared" si="406"/>
        <v>8.2224413507841785</v>
      </c>
      <c r="DM372" s="24">
        <f t="shared" si="381"/>
        <v>6.7772158599517258</v>
      </c>
      <c r="DN372" s="34">
        <f t="shared" si="382"/>
        <v>7.2830447817430839</v>
      </c>
      <c r="DO372" s="25">
        <f t="shared" si="383"/>
        <v>6.7772158599517258</v>
      </c>
      <c r="DP372" s="26">
        <f t="shared" si="384"/>
        <v>9.1826777553682584E-2</v>
      </c>
      <c r="DQ372" s="110">
        <f t="shared" si="369"/>
        <v>0.50582892179135808</v>
      </c>
      <c r="DR372" s="67">
        <v>0</v>
      </c>
      <c r="DT372" s="14">
        <v>2198</v>
      </c>
      <c r="DU372" s="107">
        <v>4.5</v>
      </c>
      <c r="DV372" s="24">
        <f t="shared" si="385"/>
        <v>1.8297562864411547</v>
      </c>
      <c r="DW372" s="34">
        <f t="shared" si="386"/>
        <v>2.7044915973946266</v>
      </c>
      <c r="DX372" s="25">
        <f t="shared" si="387"/>
        <v>1.7376793806071178</v>
      </c>
      <c r="DY372" s="26">
        <f t="shared" si="388"/>
        <v>0.51708006167272746</v>
      </c>
      <c r="DZ372" s="110">
        <f t="shared" si="370"/>
        <v>0.96681221678750884</v>
      </c>
      <c r="EC372" s="14">
        <v>2198</v>
      </c>
      <c r="ED372" s="107">
        <v>4.5</v>
      </c>
      <c r="EE372" s="24">
        <f>EG371+((ED372-EG371)*EI$130)</f>
        <v>4.4271841139407444</v>
      </c>
      <c r="EF372" s="34">
        <f>EG372+(ED372-EG372)*EI$133</f>
        <v>4.4526696740614842</v>
      </c>
      <c r="EG372" s="25">
        <f>EE372-((EH372-EH371)*EI$132/EI$131)</f>
        <v>4.4271841139407444</v>
      </c>
      <c r="EH372" s="26">
        <f>EH371+(EE372-EH371)*EJ372*EI$129*EI$131/EI$132</f>
        <v>0.18346567920692095</v>
      </c>
      <c r="EI372" s="110">
        <f t="shared" si="371"/>
        <v>2.548556012073977E-2</v>
      </c>
      <c r="EJ372" s="67">
        <v>0</v>
      </c>
      <c r="EK372" s="14"/>
      <c r="EL372" s="23"/>
      <c r="EM372" s="24"/>
      <c r="EN372" s="34"/>
      <c r="EO372" s="25"/>
      <c r="EP372" s="26"/>
      <c r="EQ372" s="16"/>
      <c r="ES372" s="14"/>
      <c r="ET372" s="23"/>
    </row>
    <row r="373" spans="1:150" x14ac:dyDescent="0.35">
      <c r="A373" s="14">
        <v>2183</v>
      </c>
      <c r="B373" s="107">
        <v>4</v>
      </c>
      <c r="C373" s="24">
        <f t="shared" si="346"/>
        <v>1.4037351882884739</v>
      </c>
      <c r="D373" s="34">
        <f t="shared" si="347"/>
        <v>2.2583205089311891</v>
      </c>
      <c r="E373" s="25">
        <f t="shared" si="348"/>
        <v>1.3204930906633681</v>
      </c>
      <c r="F373" s="26">
        <f t="shared" si="353"/>
        <v>0.21576877228463984</v>
      </c>
      <c r="G373" s="120">
        <f t="shared" si="349"/>
        <v>0.93782741826782101</v>
      </c>
      <c r="I373" s="6">
        <v>2183</v>
      </c>
      <c r="J373" s="107">
        <v>4</v>
      </c>
      <c r="K373" s="24">
        <f t="shared" si="400"/>
        <v>1.5584854773183616</v>
      </c>
      <c r="L373" s="34">
        <f t="shared" si="401"/>
        <v>2.3828263456657885</v>
      </c>
      <c r="M373" s="25">
        <f t="shared" si="402"/>
        <v>1.5120405317935208</v>
      </c>
      <c r="N373" s="26">
        <f t="shared" si="403"/>
        <v>0.23285306156102664</v>
      </c>
      <c r="O373" s="120">
        <f t="shared" si="404"/>
        <v>0.87078581387226772</v>
      </c>
      <c r="Q373" s="6">
        <v>2183</v>
      </c>
      <c r="R373" s="107">
        <v>4</v>
      </c>
      <c r="S373" s="24">
        <f t="shared" si="354"/>
        <v>1.4012254237642814</v>
      </c>
      <c r="T373" s="34">
        <f t="shared" si="355"/>
        <v>2.2031207457028277</v>
      </c>
      <c r="U373" s="25">
        <f t="shared" si="356"/>
        <v>1.2355703780043501</v>
      </c>
      <c r="V373" s="26">
        <f t="shared" si="357"/>
        <v>0.21916685982676379</v>
      </c>
      <c r="W373" s="120">
        <f t="shared" si="350"/>
        <v>0.96755036769847758</v>
      </c>
      <c r="Y373" s="6">
        <v>2183</v>
      </c>
      <c r="Z373" s="107">
        <v>4</v>
      </c>
      <c r="AA373" s="24">
        <f t="shared" si="358"/>
        <v>1.5088813125669096</v>
      </c>
      <c r="AB373" s="34">
        <f t="shared" si="359"/>
        <v>2.2813539563023868</v>
      </c>
      <c r="AC373" s="25">
        <f t="shared" si="360"/>
        <v>1.3559291635421338</v>
      </c>
      <c r="AD373" s="26">
        <f t="shared" si="361"/>
        <v>0.41858266020189677</v>
      </c>
      <c r="AE373" s="120">
        <f t="shared" si="351"/>
        <v>0.92542479276025302</v>
      </c>
      <c r="AG373" s="6">
        <v>2183</v>
      </c>
      <c r="AH373" s="107">
        <v>4</v>
      </c>
      <c r="AI373" s="24">
        <f t="shared" si="362"/>
        <v>1.4995260229757141</v>
      </c>
      <c r="AJ373" s="34">
        <f t="shared" si="363"/>
        <v>2.343241048219221</v>
      </c>
      <c r="AK373" s="25">
        <f t="shared" si="364"/>
        <v>1.4511400741834171</v>
      </c>
      <c r="AL373" s="26">
        <f t="shared" si="365"/>
        <v>0.11777158883046573</v>
      </c>
      <c r="AM373" s="120">
        <f t="shared" si="352"/>
        <v>0.89210097403580391</v>
      </c>
      <c r="AP373" s="6">
        <v>2199</v>
      </c>
      <c r="AQ373" s="107">
        <v>4.5</v>
      </c>
      <c r="AR373" s="24">
        <f t="shared" si="372"/>
        <v>1.6863645229281148</v>
      </c>
      <c r="AS373" s="34">
        <f t="shared" si="373"/>
        <v>2.6065486448215367</v>
      </c>
      <c r="AT373" s="25">
        <f t="shared" si="374"/>
        <v>1.5869979151100568</v>
      </c>
      <c r="AU373" s="26">
        <f t="shared" si="375"/>
        <v>0.26828164986418551</v>
      </c>
      <c r="AV373" s="120">
        <f t="shared" si="366"/>
        <v>1.0195507297114799</v>
      </c>
      <c r="AX373" s="6"/>
      <c r="AZ373" s="6">
        <v>2199</v>
      </c>
      <c r="BA373" s="107">
        <v>4.5</v>
      </c>
      <c r="BB373" s="107">
        <f t="shared" si="343"/>
        <v>6.1034451799139529</v>
      </c>
      <c r="BC373" s="24">
        <f t="shared" si="389"/>
        <v>5.9524046637651038</v>
      </c>
      <c r="BD373" s="34">
        <f t="shared" si="390"/>
        <v>6.0052688444172011</v>
      </c>
      <c r="BE373" s="25">
        <f t="shared" si="391"/>
        <v>5.9524046637651038</v>
      </c>
      <c r="BF373" s="26">
        <f t="shared" si="392"/>
        <v>0.10394635068757667</v>
      </c>
      <c r="BG373" s="16">
        <f t="shared" si="367"/>
        <v>5.2864180652097303E-2</v>
      </c>
      <c r="BH373" s="67">
        <v>0</v>
      </c>
      <c r="BP373" s="107">
        <f t="shared" si="344"/>
        <v>10.680150885146656</v>
      </c>
      <c r="BQ373" s="24">
        <f t="shared" si="399"/>
        <v>9.8957181255159252</v>
      </c>
      <c r="BR373" s="34">
        <f t="shared" si="393"/>
        <v>10.170269591386681</v>
      </c>
      <c r="BS373" s="25">
        <f t="shared" si="394"/>
        <v>9.8957181255159252</v>
      </c>
      <c r="BT373" s="26">
        <f t="shared" si="395"/>
        <v>0.11201886163892069</v>
      </c>
      <c r="BU373" s="67">
        <v>0</v>
      </c>
      <c r="CC373" s="107">
        <f t="shared" si="345"/>
        <v>23.142003949531691</v>
      </c>
      <c r="CD373" s="24">
        <f>$CF372+(($CC373-$CF372)*$CH$130)</f>
        <v>18.615734362221698</v>
      </c>
      <c r="CE373" s="34">
        <f t="shared" si="396"/>
        <v>20.199928717780196</v>
      </c>
      <c r="CF373" s="25">
        <f t="shared" si="397"/>
        <v>18.615734362221698</v>
      </c>
      <c r="CG373" s="26">
        <f t="shared" si="398"/>
        <v>0.11418166311701991</v>
      </c>
      <c r="CH373" s="67">
        <v>0</v>
      </c>
      <c r="CY373" s="67"/>
      <c r="DA373" s="6">
        <v>2199</v>
      </c>
      <c r="DB373" s="107">
        <f t="shared" si="405"/>
        <v>6.5</v>
      </c>
      <c r="DC373" s="24">
        <f t="shared" si="377"/>
        <v>1.3524520877246249</v>
      </c>
      <c r="DD373" s="34">
        <f t="shared" si="378"/>
        <v>2.4026407221918693</v>
      </c>
      <c r="DE373" s="25">
        <f t="shared" si="379"/>
        <v>1.2732934187567222</v>
      </c>
      <c r="DF373" s="26">
        <f t="shared" si="380"/>
        <v>0.22276118669820805</v>
      </c>
      <c r="DG373" s="120">
        <f t="shared" si="368"/>
        <v>1.1293473034351471</v>
      </c>
      <c r="DK373" s="6">
        <v>2199</v>
      </c>
      <c r="DL373" s="107">
        <f t="shared" si="406"/>
        <v>8.2256377575654582</v>
      </c>
      <c r="DM373" s="24">
        <f t="shared" si="381"/>
        <v>6.7994129255326561</v>
      </c>
      <c r="DN373" s="34">
        <f t="shared" si="382"/>
        <v>7.2985916167441367</v>
      </c>
      <c r="DO373" s="25">
        <f t="shared" si="383"/>
        <v>6.7994129255326561</v>
      </c>
      <c r="DP373" s="26">
        <f t="shared" si="384"/>
        <v>9.1826777553682584E-2</v>
      </c>
      <c r="DQ373" s="110">
        <f t="shared" si="369"/>
        <v>0.49917869121148062</v>
      </c>
      <c r="DR373" s="67">
        <v>0</v>
      </c>
      <c r="DT373" s="6">
        <v>2199</v>
      </c>
      <c r="DU373" s="107">
        <v>4.5</v>
      </c>
      <c r="DV373" s="24">
        <f t="shared" si="385"/>
        <v>1.8315706584602818</v>
      </c>
      <c r="DW373" s="34">
        <f t="shared" si="386"/>
        <v>2.705711605845349</v>
      </c>
      <c r="DX373" s="25">
        <f t="shared" si="387"/>
        <v>1.7395563166851529</v>
      </c>
      <c r="DY373" s="26">
        <f t="shared" si="388"/>
        <v>0.5197863658425842</v>
      </c>
      <c r="DZ373" s="110">
        <f t="shared" si="370"/>
        <v>0.96615528916019611</v>
      </c>
      <c r="EC373" s="6">
        <v>2199</v>
      </c>
      <c r="ED373" s="107">
        <v>4.5</v>
      </c>
      <c r="EE373" s="24">
        <f>EG372+((ED373-EG372)*EI$130)</f>
        <v>4.4296591259078983</v>
      </c>
      <c r="EF373" s="34">
        <f>EG373+(ED373-EG373)*EI$133</f>
        <v>4.4542784318401338</v>
      </c>
      <c r="EG373" s="25">
        <f>EE373-((EH373-EH372)*EI$132/EI$131)</f>
        <v>4.4296591259078983</v>
      </c>
      <c r="EH373" s="26">
        <f>EH372+(EE373-EH372)*EJ373*EI$129*EI$131/EI$132</f>
        <v>0.18346567920692095</v>
      </c>
      <c r="EI373" s="110">
        <f t="shared" si="371"/>
        <v>2.4619305932235491E-2</v>
      </c>
      <c r="EJ373" s="67">
        <v>0</v>
      </c>
      <c r="EK373" s="6"/>
      <c r="EL373" s="23"/>
      <c r="EM373" s="24"/>
      <c r="EN373" s="34"/>
      <c r="EO373" s="25"/>
      <c r="EP373" s="26"/>
      <c r="EQ373" s="16"/>
      <c r="ES373" s="6"/>
      <c r="ET373" s="23"/>
    </row>
    <row r="374" spans="1:150" x14ac:dyDescent="0.35">
      <c r="A374" s="6">
        <v>2184</v>
      </c>
      <c r="B374" s="107">
        <v>4</v>
      </c>
      <c r="C374" s="24">
        <f t="shared" si="346"/>
        <v>1.4045626199438048</v>
      </c>
      <c r="D374" s="34">
        <f t="shared" si="347"/>
        <v>2.2588755828949809</v>
      </c>
      <c r="E374" s="25">
        <f t="shared" si="348"/>
        <v>1.321347050607663</v>
      </c>
      <c r="F374" s="26">
        <f t="shared" si="353"/>
        <v>0.21697479502864189</v>
      </c>
      <c r="G374" s="120">
        <f t="shared" si="349"/>
        <v>0.93752853228731792</v>
      </c>
      <c r="I374" s="14">
        <v>2184</v>
      </c>
      <c r="J374" s="107">
        <v>4</v>
      </c>
      <c r="K374" s="24">
        <f t="shared" si="400"/>
        <v>1.5593789365950854</v>
      </c>
      <c r="L374" s="34">
        <f t="shared" si="401"/>
        <v>2.3834178451297805</v>
      </c>
      <c r="M374" s="25">
        <f t="shared" si="402"/>
        <v>1.5129505309688931</v>
      </c>
      <c r="N374" s="26">
        <f t="shared" si="403"/>
        <v>0.23421860290297347</v>
      </c>
      <c r="O374" s="120">
        <f t="shared" si="404"/>
        <v>0.87046731416088741</v>
      </c>
      <c r="Q374" s="14">
        <v>2184</v>
      </c>
      <c r="R374" s="107">
        <v>4</v>
      </c>
      <c r="S374" s="24">
        <f t="shared" si="354"/>
        <v>1.4020443298409282</v>
      </c>
      <c r="T374" s="34">
        <f t="shared" si="355"/>
        <v>2.203686964625315</v>
      </c>
      <c r="U374" s="25">
        <f t="shared" si="356"/>
        <v>1.2364414840389464</v>
      </c>
      <c r="V374" s="26">
        <f t="shared" si="357"/>
        <v>0.22035824720663416</v>
      </c>
      <c r="W374" s="120">
        <f t="shared" si="350"/>
        <v>0.96724548058636861</v>
      </c>
      <c r="Y374" s="14">
        <v>2184</v>
      </c>
      <c r="Z374" s="107">
        <v>4</v>
      </c>
      <c r="AA374" s="24">
        <f t="shared" si="358"/>
        <v>1.5104222225163668</v>
      </c>
      <c r="AB374" s="34">
        <f t="shared" si="359"/>
        <v>2.2824170444650207</v>
      </c>
      <c r="AC374" s="25">
        <f t="shared" si="360"/>
        <v>1.3575646837923394</v>
      </c>
      <c r="AD374" s="26">
        <f t="shared" si="361"/>
        <v>0.42079798685007108</v>
      </c>
      <c r="AE374" s="120">
        <f t="shared" si="351"/>
        <v>0.92485236067268128</v>
      </c>
      <c r="AG374" s="14">
        <v>2184</v>
      </c>
      <c r="AH374" s="107">
        <v>4</v>
      </c>
      <c r="AI374" s="24">
        <f t="shared" si="362"/>
        <v>1.4999864258017661</v>
      </c>
      <c r="AJ374" s="34">
        <f t="shared" si="363"/>
        <v>2.3435457892300509</v>
      </c>
      <c r="AK374" s="25">
        <f t="shared" si="364"/>
        <v>1.4516089065077706</v>
      </c>
      <c r="AL374" s="26">
        <f t="shared" si="365"/>
        <v>0.11847271229849465</v>
      </c>
      <c r="AM374" s="120">
        <f t="shared" si="352"/>
        <v>0.89193688272228022</v>
      </c>
      <c r="AP374" s="14">
        <v>2200</v>
      </c>
      <c r="AQ374" s="107">
        <v>4.5</v>
      </c>
      <c r="AR374" s="24">
        <f t="shared" si="372"/>
        <v>1.6873217069136666</v>
      </c>
      <c r="AS374" s="34">
        <f t="shared" si="373"/>
        <v>2.6071927868981328</v>
      </c>
      <c r="AT374" s="25">
        <f t="shared" si="374"/>
        <v>1.5879889029202046</v>
      </c>
      <c r="AU374" s="26">
        <f t="shared" si="375"/>
        <v>0.26972125571916322</v>
      </c>
      <c r="AV374" s="120">
        <f t="shared" si="366"/>
        <v>1.0192038839779283</v>
      </c>
      <c r="AX374" s="14"/>
      <c r="AZ374" s="14">
        <v>2200</v>
      </c>
      <c r="BA374" s="107">
        <v>4.5</v>
      </c>
      <c r="BB374" s="107">
        <f t="shared" si="343"/>
        <v>6.104268138291296</v>
      </c>
      <c r="BC374" s="24">
        <f t="shared" si="389"/>
        <v>5.9576348418277858</v>
      </c>
      <c r="BD374" s="34">
        <f t="shared" si="390"/>
        <v>6.0089564955900148</v>
      </c>
      <c r="BE374" s="25">
        <f t="shared" si="391"/>
        <v>5.9576348418277858</v>
      </c>
      <c r="BF374" s="26">
        <f t="shared" si="392"/>
        <v>0.10394635068757667</v>
      </c>
      <c r="BG374" s="16">
        <f t="shared" si="367"/>
        <v>5.1321653762228969E-2</v>
      </c>
      <c r="BH374" s="67">
        <v>0</v>
      </c>
      <c r="BP374" s="107">
        <f t="shared" si="344"/>
        <v>10.695235493443727</v>
      </c>
      <c r="BQ374" s="24">
        <f t="shared" si="399"/>
        <v>9.9232535036673593</v>
      </c>
      <c r="BR374" s="34">
        <f t="shared" si="393"/>
        <v>10.193447200089087</v>
      </c>
      <c r="BS374" s="25">
        <f t="shared" si="394"/>
        <v>9.9232535036673593</v>
      </c>
      <c r="BT374" s="26">
        <f t="shared" si="395"/>
        <v>0.11201886163892069</v>
      </c>
      <c r="BU374" s="67">
        <v>0</v>
      </c>
      <c r="CC374" s="107">
        <f>$BA374+($CF373-0.7)^$CH$135*$CH134*$CH$136</f>
        <v>23.311521080332785</v>
      </c>
      <c r="CD374" s="24">
        <f>$CF373+(($CC374-$CF373)*$CH$130)</f>
        <v>18.777457256793443</v>
      </c>
      <c r="CE374" s="34">
        <f t="shared" si="396"/>
        <v>20.364379595032212</v>
      </c>
      <c r="CF374" s="25">
        <f t="shared" si="397"/>
        <v>18.777457256793443</v>
      </c>
      <c r="CG374" s="26">
        <f t="shared" si="398"/>
        <v>0.11418166311701991</v>
      </c>
      <c r="CH374" s="67">
        <v>0</v>
      </c>
      <c r="CY374" s="67"/>
      <c r="DA374" s="14">
        <v>2200</v>
      </c>
      <c r="DB374" s="107">
        <f t="shared" si="405"/>
        <v>6.5</v>
      </c>
      <c r="DC374" s="24">
        <f t="shared" si="377"/>
        <v>1.3533926971142753</v>
      </c>
      <c r="DD374" s="34">
        <f t="shared" si="378"/>
        <v>2.4032615194003473</v>
      </c>
      <c r="DE374" s="25">
        <f t="shared" si="379"/>
        <v>1.2742484913851497</v>
      </c>
      <c r="DF374" s="26">
        <f t="shared" si="380"/>
        <v>0.2239082041725432</v>
      </c>
      <c r="DG374" s="120">
        <f t="shared" si="368"/>
        <v>1.1290130280151975</v>
      </c>
      <c r="DK374" s="14">
        <v>2200</v>
      </c>
      <c r="DL374" s="107">
        <f t="shared" si="406"/>
        <v>8.2287863466808737</v>
      </c>
      <c r="DM374" s="24">
        <f t="shared" si="381"/>
        <v>6.8213180732117529</v>
      </c>
      <c r="DN374" s="34">
        <f t="shared" si="382"/>
        <v>7.313931968925945</v>
      </c>
      <c r="DO374" s="25">
        <f t="shared" si="383"/>
        <v>6.8213180732117529</v>
      </c>
      <c r="DP374" s="26">
        <f t="shared" si="384"/>
        <v>9.1826777553682584E-2</v>
      </c>
      <c r="DQ374" s="110">
        <f t="shared" si="369"/>
        <v>0.49261389571419212</v>
      </c>
      <c r="DR374" s="67">
        <v>0</v>
      </c>
      <c r="DT374" s="14">
        <v>2200</v>
      </c>
      <c r="DU374" s="107">
        <v>4.5</v>
      </c>
      <c r="DV374" s="24">
        <f t="shared" si="385"/>
        <v>1.8333837974810245</v>
      </c>
      <c r="DW374" s="34">
        <f t="shared" si="386"/>
        <v>2.7069307852231161</v>
      </c>
      <c r="DX374" s="25">
        <f t="shared" si="387"/>
        <v>1.7414319772663327</v>
      </c>
      <c r="DY374" s="26">
        <f t="shared" si="388"/>
        <v>0.52249083114301631</v>
      </c>
      <c r="DZ374" s="110">
        <f t="shared" si="370"/>
        <v>0.96549880795678344</v>
      </c>
      <c r="EC374" s="14">
        <v>2200</v>
      </c>
      <c r="ED374" s="107">
        <v>4.5</v>
      </c>
      <c r="EE374" s="24">
        <f>EG373+((ED374-EG373)*EI$130)</f>
        <v>4.4320500122182889</v>
      </c>
      <c r="EF374" s="34">
        <f>EG374+(ED374-EG374)*EI$133</f>
        <v>4.4558325079418877</v>
      </c>
      <c r="EG374" s="25">
        <f>EE374-((EH374-EH373)*EI$132/EI$131)</f>
        <v>4.4320500122182889</v>
      </c>
      <c r="EH374" s="26">
        <f>EH373+(EE374-EH373)*EJ374*EI$129*EI$131/EI$132</f>
        <v>0.18346567920692095</v>
      </c>
      <c r="EI374" s="110">
        <f t="shared" si="371"/>
        <v>2.3782495723598807E-2</v>
      </c>
      <c r="EJ374" s="67">
        <v>0</v>
      </c>
      <c r="EK374" s="14"/>
      <c r="EL374" s="23"/>
      <c r="EM374" s="24"/>
      <c r="EN374" s="34"/>
      <c r="EO374" s="25"/>
      <c r="EP374" s="26"/>
      <c r="EQ374" s="16"/>
      <c r="ES374" s="14"/>
      <c r="ET374" s="23"/>
    </row>
    <row r="375" spans="1:150" x14ac:dyDescent="0.35">
      <c r="A375" s="6">
        <v>2185</v>
      </c>
      <c r="B375" s="107">
        <v>4</v>
      </c>
      <c r="C375" s="24">
        <f t="shared" si="346"/>
        <v>1.4053897868948475</v>
      </c>
      <c r="D375" s="34">
        <f t="shared" si="347"/>
        <v>2.2594304793517388</v>
      </c>
      <c r="E375" s="25">
        <f t="shared" si="348"/>
        <v>1.3222007374642133</v>
      </c>
      <c r="F375" s="26">
        <f t="shared" si="353"/>
        <v>0.21818043342618731</v>
      </c>
      <c r="G375" s="120">
        <f t="shared" si="349"/>
        <v>0.9372297418875255</v>
      </c>
      <c r="I375" s="6">
        <v>2185</v>
      </c>
      <c r="J375" s="107">
        <v>4</v>
      </c>
      <c r="K375" s="24">
        <f t="shared" si="400"/>
        <v>1.560271621216148</v>
      </c>
      <c r="L375" s="34">
        <f t="shared" si="401"/>
        <v>2.3840088476238712</v>
      </c>
      <c r="M375" s="25">
        <f t="shared" si="402"/>
        <v>1.5138597655751869</v>
      </c>
      <c r="N375" s="26">
        <f t="shared" si="403"/>
        <v>0.2355836574806488</v>
      </c>
      <c r="O375" s="120">
        <f t="shared" si="404"/>
        <v>0.87014908204868435</v>
      </c>
      <c r="Q375" s="6">
        <v>2185</v>
      </c>
      <c r="R375" s="107">
        <v>4</v>
      </c>
      <c r="S375" s="24">
        <f t="shared" si="354"/>
        <v>1.4028629778701212</v>
      </c>
      <c r="T375" s="34">
        <f t="shared" si="355"/>
        <v>2.2042530051252016</v>
      </c>
      <c r="U375" s="25">
        <f t="shared" si="356"/>
        <v>1.2373123155772332</v>
      </c>
      <c r="V375" s="26">
        <f t="shared" si="357"/>
        <v>0.2215492591655758</v>
      </c>
      <c r="W375" s="120">
        <f t="shared" si="350"/>
        <v>0.96694068954796841</v>
      </c>
      <c r="Y375" s="6">
        <v>2185</v>
      </c>
      <c r="Z375" s="107">
        <v>4</v>
      </c>
      <c r="AA375" s="24">
        <f t="shared" si="358"/>
        <v>1.5119621793183531</v>
      </c>
      <c r="AB375" s="34">
        <f t="shared" si="359"/>
        <v>2.2834794750423155</v>
      </c>
      <c r="AC375" s="25">
        <f t="shared" si="360"/>
        <v>1.3591991923727935</v>
      </c>
      <c r="AD375" s="26">
        <f t="shared" si="361"/>
        <v>0.42301194318261542</v>
      </c>
      <c r="AE375" s="120">
        <f t="shared" si="351"/>
        <v>0.924280282669522</v>
      </c>
      <c r="AG375" s="6">
        <v>2185</v>
      </c>
      <c r="AH375" s="107">
        <v>4</v>
      </c>
      <c r="AI375" s="24">
        <f t="shared" si="362"/>
        <v>1.5004462734234558</v>
      </c>
      <c r="AJ375" s="34">
        <f t="shared" si="363"/>
        <v>2.3438501792096536</v>
      </c>
      <c r="AK375" s="25">
        <f t="shared" si="364"/>
        <v>1.4520771987840826</v>
      </c>
      <c r="AL375" s="26">
        <f t="shared" si="365"/>
        <v>0.1191737133802247</v>
      </c>
      <c r="AM375" s="120">
        <f t="shared" si="352"/>
        <v>0.89177298042557096</v>
      </c>
      <c r="CJ375" s="6"/>
      <c r="CK375" s="23"/>
      <c r="CL375" s="24"/>
      <c r="CM375" s="34"/>
      <c r="CN375" s="25"/>
      <c r="CO375" s="26"/>
      <c r="CP375" s="16"/>
      <c r="CR375" s="6"/>
      <c r="CS375" s="23"/>
      <c r="CT375" s="24"/>
      <c r="CU375" s="34"/>
      <c r="CV375" s="25"/>
      <c r="CW375" s="26"/>
      <c r="CX375" s="16"/>
      <c r="CY375" s="67"/>
    </row>
    <row r="376" spans="1:150" x14ac:dyDescent="0.35">
      <c r="A376" s="14">
        <v>2186</v>
      </c>
      <c r="B376" s="107">
        <v>4</v>
      </c>
      <c r="C376" s="24">
        <f t="shared" si="346"/>
        <v>1.4062166893262735</v>
      </c>
      <c r="D376" s="34">
        <f t="shared" si="347"/>
        <v>2.2599851984186232</v>
      </c>
      <c r="E376" s="25">
        <f t="shared" si="348"/>
        <v>1.3230541514132668</v>
      </c>
      <c r="F376" s="26">
        <f t="shared" si="353"/>
        <v>0.21938568759883958</v>
      </c>
      <c r="G376" s="120">
        <f t="shared" si="349"/>
        <v>0.93693104700535645</v>
      </c>
      <c r="I376" s="14">
        <v>2186</v>
      </c>
      <c r="J376" s="107">
        <v>4</v>
      </c>
      <c r="K376" s="24">
        <f t="shared" si="400"/>
        <v>1.5611635558155879</v>
      </c>
      <c r="L376" s="34">
        <f t="shared" si="401"/>
        <v>2.3845993685930122</v>
      </c>
      <c r="M376" s="25">
        <f t="shared" si="402"/>
        <v>1.5147682593738652</v>
      </c>
      <c r="N376" s="26">
        <f t="shared" si="403"/>
        <v>0.23694822502305241</v>
      </c>
      <c r="O376" s="120">
        <f t="shared" si="404"/>
        <v>0.86983110921914708</v>
      </c>
      <c r="Q376" s="14">
        <v>2186</v>
      </c>
      <c r="R376" s="107">
        <v>4</v>
      </c>
      <c r="S376" s="24">
        <f t="shared" si="354"/>
        <v>1.4036813679331723</v>
      </c>
      <c r="T376" s="34">
        <f t="shared" si="355"/>
        <v>2.2048188672587101</v>
      </c>
      <c r="U376" s="25">
        <f t="shared" si="356"/>
        <v>1.2381828727057078</v>
      </c>
      <c r="V376" s="26">
        <f t="shared" si="357"/>
        <v>0.2227398958218885</v>
      </c>
      <c r="W376" s="120">
        <f t="shared" si="350"/>
        <v>0.96663599455300231</v>
      </c>
      <c r="Y376" s="14">
        <v>2186</v>
      </c>
      <c r="Z376" s="107">
        <v>4</v>
      </c>
      <c r="AA376" s="24">
        <f t="shared" si="358"/>
        <v>1.5135011835624512</v>
      </c>
      <c r="AB376" s="34">
        <f t="shared" si="359"/>
        <v>2.2845412484410286</v>
      </c>
      <c r="AC376" s="25">
        <f t="shared" si="360"/>
        <v>1.3608326899092746</v>
      </c>
      <c r="AD376" s="26">
        <f t="shared" si="361"/>
        <v>0.42522453004715421</v>
      </c>
      <c r="AE376" s="120">
        <f t="shared" si="351"/>
        <v>0.92370855853175393</v>
      </c>
      <c r="AG376" s="14">
        <v>2186</v>
      </c>
      <c r="AH376" s="107">
        <v>4</v>
      </c>
      <c r="AI376" s="24">
        <f t="shared" si="362"/>
        <v>1.5009055913465845</v>
      </c>
      <c r="AJ376" s="34">
        <f t="shared" si="363"/>
        <v>2.3441542341515453</v>
      </c>
      <c r="AK376" s="25">
        <f t="shared" si="364"/>
        <v>1.4525449756177622</v>
      </c>
      <c r="AL376" s="26">
        <f t="shared" si="365"/>
        <v>0.11987459186904821</v>
      </c>
      <c r="AM376" s="120">
        <f t="shared" si="352"/>
        <v>0.89160925853378314</v>
      </c>
      <c r="CJ376" s="14"/>
      <c r="CK376" s="23"/>
      <c r="CL376" s="24"/>
      <c r="CM376" s="34"/>
      <c r="CN376" s="25"/>
      <c r="CO376" s="26"/>
      <c r="CP376" s="16"/>
      <c r="CR376" s="14"/>
      <c r="CS376" s="23"/>
      <c r="CT376" s="24"/>
      <c r="CU376" s="34"/>
      <c r="CV376" s="25"/>
      <c r="CW376" s="26"/>
      <c r="CX376" s="16"/>
      <c r="CY376" s="67"/>
    </row>
    <row r="377" spans="1:150" x14ac:dyDescent="0.35">
      <c r="A377" s="6">
        <v>2187</v>
      </c>
      <c r="B377" s="107">
        <v>4</v>
      </c>
      <c r="C377" s="24">
        <f t="shared" si="346"/>
        <v>1.4070433274126755</v>
      </c>
      <c r="D377" s="34">
        <f t="shared" si="347"/>
        <v>2.2605397402067089</v>
      </c>
      <c r="E377" s="25">
        <f t="shared" si="348"/>
        <v>1.3239072926257065</v>
      </c>
      <c r="F377" s="26">
        <f t="shared" si="353"/>
        <v>0.22059055766821595</v>
      </c>
      <c r="G377" s="120">
        <f t="shared" si="349"/>
        <v>0.93663244758100239</v>
      </c>
      <c r="I377" s="6">
        <v>2187</v>
      </c>
      <c r="J377" s="107">
        <v>4</v>
      </c>
      <c r="K377" s="24">
        <f t="shared" si="400"/>
        <v>1.5620547637027586</v>
      </c>
      <c r="L377" s="34">
        <f t="shared" si="401"/>
        <v>2.38518942265183</v>
      </c>
      <c r="M377" s="25">
        <f t="shared" si="402"/>
        <v>1.5156760348489691</v>
      </c>
      <c r="N377" s="26">
        <f t="shared" si="403"/>
        <v>0.23831230528345798</v>
      </c>
      <c r="O377" s="120">
        <f t="shared" si="404"/>
        <v>0.86951338780286092</v>
      </c>
      <c r="Q377" s="6">
        <v>2187</v>
      </c>
      <c r="R377" s="107">
        <v>4</v>
      </c>
      <c r="S377" s="24">
        <f t="shared" si="354"/>
        <v>1.40449950011137</v>
      </c>
      <c r="T377" s="34">
        <f t="shared" si="355"/>
        <v>2.2053845510820484</v>
      </c>
      <c r="U377" s="25">
        <f t="shared" si="356"/>
        <v>1.2390531555108439</v>
      </c>
      <c r="V377" s="26">
        <f t="shared" si="357"/>
        <v>0.22393015729383473</v>
      </c>
      <c r="W377" s="120">
        <f t="shared" si="350"/>
        <v>0.96633139557120451</v>
      </c>
      <c r="Y377" s="6">
        <v>2187</v>
      </c>
      <c r="Z377" s="107">
        <v>4</v>
      </c>
      <c r="AA377" s="24">
        <f t="shared" si="358"/>
        <v>1.5150392358378757</v>
      </c>
      <c r="AB377" s="34">
        <f t="shared" si="359"/>
        <v>2.2856023650676631</v>
      </c>
      <c r="AC377" s="25">
        <f t="shared" si="360"/>
        <v>1.3624651770271745</v>
      </c>
      <c r="AD377" s="26">
        <f t="shared" si="361"/>
        <v>0.42743574829078756</v>
      </c>
      <c r="AE377" s="120">
        <f t="shared" si="351"/>
        <v>0.92313718804048861</v>
      </c>
      <c r="AG377" s="6">
        <v>2187</v>
      </c>
      <c r="AH377" s="107">
        <v>4</v>
      </c>
      <c r="AI377" s="24">
        <f t="shared" si="362"/>
        <v>1.5013644037050233</v>
      </c>
      <c r="AJ377" s="34">
        <f t="shared" si="363"/>
        <v>2.3444579691889968</v>
      </c>
      <c r="AK377" s="25">
        <f t="shared" si="364"/>
        <v>1.4530122602907645</v>
      </c>
      <c r="AL377" s="26">
        <f t="shared" si="365"/>
        <v>0.12057534757070414</v>
      </c>
      <c r="AM377" s="120">
        <f t="shared" si="352"/>
        <v>0.89144570889823238</v>
      </c>
      <c r="CJ377" s="6"/>
      <c r="CK377" s="23"/>
      <c r="CL377" s="24"/>
      <c r="CM377" s="34"/>
      <c r="CN377" s="25"/>
      <c r="CO377" s="26"/>
      <c r="CP377" s="16"/>
      <c r="CR377" s="6"/>
      <c r="CS377" s="23"/>
      <c r="CT377" s="24"/>
      <c r="CU377" s="34"/>
      <c r="CV377" s="25"/>
      <c r="CW377" s="26"/>
      <c r="CX377" s="16"/>
      <c r="CY377" s="67"/>
    </row>
    <row r="378" spans="1:150" x14ac:dyDescent="0.35">
      <c r="A378" s="6">
        <v>2188</v>
      </c>
      <c r="B378" s="107">
        <v>4</v>
      </c>
      <c r="C378" s="24">
        <f t="shared" si="346"/>
        <v>1.4078697013195749</v>
      </c>
      <c r="D378" s="34">
        <f t="shared" si="347"/>
        <v>2.2610941048215869</v>
      </c>
      <c r="E378" s="25">
        <f t="shared" si="348"/>
        <v>1.3247601612639799</v>
      </c>
      <c r="F378" s="26">
        <f t="shared" si="353"/>
        <v>0.22179504375597819</v>
      </c>
      <c r="G378" s="120">
        <f t="shared" si="349"/>
        <v>0.93633394355760702</v>
      </c>
      <c r="I378" s="14">
        <v>2188</v>
      </c>
      <c r="J378" s="107">
        <v>4</v>
      </c>
      <c r="K378" s="24">
        <f t="shared" si="400"/>
        <v>1.5629452669338977</v>
      </c>
      <c r="L378" s="34">
        <f t="shared" si="401"/>
        <v>2.3857790236294862</v>
      </c>
      <c r="M378" s="25">
        <f t="shared" si="402"/>
        <v>1.5165831132761325</v>
      </c>
      <c r="N378" s="26">
        <f t="shared" si="403"/>
        <v>0.23967589803809813</v>
      </c>
      <c r="O378" s="120">
        <f t="shared" si="404"/>
        <v>0.86919591035335375</v>
      </c>
      <c r="Q378" s="14">
        <v>2188</v>
      </c>
      <c r="R378" s="107">
        <v>4</v>
      </c>
      <c r="S378" s="24">
        <f t="shared" si="354"/>
        <v>1.405317374485981</v>
      </c>
      <c r="T378" s="34">
        <f t="shared" si="355"/>
        <v>2.2059500566514032</v>
      </c>
      <c r="U378" s="25">
        <f t="shared" si="356"/>
        <v>1.239923164079082</v>
      </c>
      <c r="V378" s="26">
        <f t="shared" si="357"/>
        <v>0.22512004369963975</v>
      </c>
      <c r="W378" s="120">
        <f t="shared" si="350"/>
        <v>0.96602689257232122</v>
      </c>
      <c r="Y378" s="14">
        <v>2188</v>
      </c>
      <c r="Z378" s="107">
        <v>4</v>
      </c>
      <c r="AA378" s="24">
        <f t="shared" si="358"/>
        <v>1.5165763367334768</v>
      </c>
      <c r="AB378" s="34">
        <f t="shared" si="359"/>
        <v>2.2866628253284755</v>
      </c>
      <c r="AC378" s="25">
        <f t="shared" si="360"/>
        <v>1.364096654351501</v>
      </c>
      <c r="AD378" s="26">
        <f t="shared" si="361"/>
        <v>0.42964559876009156</v>
      </c>
      <c r="AE378" s="120">
        <f t="shared" si="351"/>
        <v>0.92256617097697458</v>
      </c>
      <c r="AG378" s="14">
        <v>2188</v>
      </c>
      <c r="AH378" s="107">
        <v>4</v>
      </c>
      <c r="AI378" s="24">
        <f t="shared" si="362"/>
        <v>1.5018227333345522</v>
      </c>
      <c r="AJ378" s="34">
        <f t="shared" si="363"/>
        <v>2.3447613986413316</v>
      </c>
      <c r="AK378" s="25">
        <f t="shared" si="364"/>
        <v>1.4534790748328179</v>
      </c>
      <c r="AL378" s="26">
        <f t="shared" si="365"/>
        <v>0.12127598030261333</v>
      </c>
      <c r="AM378" s="120">
        <f t="shared" si="352"/>
        <v>0.89128232380851369</v>
      </c>
      <c r="CJ378" s="14"/>
      <c r="CK378" s="23"/>
      <c r="CL378" s="24"/>
      <c r="CM378" s="34"/>
      <c r="CN378" s="25"/>
      <c r="CO378" s="26"/>
      <c r="CP378" s="16"/>
      <c r="CR378" s="14"/>
      <c r="CS378" s="23"/>
      <c r="CT378" s="24"/>
      <c r="CU378" s="34"/>
      <c r="CV378" s="25"/>
      <c r="CW378" s="26"/>
      <c r="CX378" s="16"/>
      <c r="CY378" s="67"/>
    </row>
    <row r="379" spans="1:150" x14ac:dyDescent="0.35">
      <c r="A379" s="14">
        <v>2189</v>
      </c>
      <c r="B379" s="107">
        <v>4</v>
      </c>
      <c r="C379" s="24">
        <f t="shared" si="346"/>
        <v>1.4086958112043226</v>
      </c>
      <c r="D379" s="34">
        <f t="shared" si="347"/>
        <v>2.2616482923639101</v>
      </c>
      <c r="E379" s="25">
        <f t="shared" si="348"/>
        <v>1.3256127574829388</v>
      </c>
      <c r="F379" s="26">
        <f t="shared" si="353"/>
        <v>0.22299914598382434</v>
      </c>
      <c r="G379" s="120">
        <f t="shared" si="349"/>
        <v>0.93603553488097124</v>
      </c>
      <c r="I379" s="6">
        <v>2189</v>
      </c>
      <c r="J379" s="107">
        <v>4</v>
      </c>
      <c r="K379" s="24">
        <f t="shared" si="400"/>
        <v>1.5638350863798276</v>
      </c>
      <c r="L379" s="34">
        <f t="shared" si="401"/>
        <v>2.3863681846121136</v>
      </c>
      <c r="M379" s="25">
        <f t="shared" si="402"/>
        <v>1.5174895147878675</v>
      </c>
      <c r="N379" s="26">
        <f t="shared" si="403"/>
        <v>0.24103900308492049</v>
      </c>
      <c r="O379" s="120">
        <f t="shared" si="404"/>
        <v>0.86887866982424611</v>
      </c>
      <c r="Q379" s="6">
        <v>2189</v>
      </c>
      <c r="R379" s="107">
        <v>4</v>
      </c>
      <c r="S379" s="24">
        <f t="shared" si="354"/>
        <v>1.4061349911382397</v>
      </c>
      <c r="T379" s="34">
        <f t="shared" si="355"/>
        <v>2.2065153840229441</v>
      </c>
      <c r="U379" s="25">
        <f t="shared" si="356"/>
        <v>1.2407928984968373</v>
      </c>
      <c r="V379" s="26">
        <f t="shared" si="357"/>
        <v>0.22630955515749157</v>
      </c>
      <c r="W379" s="120">
        <f t="shared" si="350"/>
        <v>0.96572248552610684</v>
      </c>
      <c r="Y379" s="6">
        <v>2189</v>
      </c>
      <c r="Z379" s="107">
        <v>4</v>
      </c>
      <c r="AA379" s="24">
        <f t="shared" si="358"/>
        <v>1.5181124868377427</v>
      </c>
      <c r="AB379" s="34">
        <f t="shared" si="359"/>
        <v>2.2877226296294673</v>
      </c>
      <c r="AC379" s="25">
        <f t="shared" si="360"/>
        <v>1.3657271225068732</v>
      </c>
      <c r="AD379" s="26">
        <f t="shared" si="361"/>
        <v>0.43185408230111866</v>
      </c>
      <c r="AE379" s="120">
        <f t="shared" si="351"/>
        <v>0.92199550712259404</v>
      </c>
      <c r="AG379" s="6">
        <v>2189</v>
      </c>
      <c r="AH379" s="107">
        <v>4</v>
      </c>
      <c r="AI379" s="24">
        <f t="shared" si="362"/>
        <v>1.5022806018427217</v>
      </c>
      <c r="AJ379" s="34">
        <f t="shared" si="363"/>
        <v>2.3450645360577314</v>
      </c>
      <c r="AK379" s="25">
        <f t="shared" si="364"/>
        <v>1.4539454400888177</v>
      </c>
      <c r="AL379" s="26">
        <f t="shared" si="365"/>
        <v>0.12197648989324962</v>
      </c>
      <c r="AM379" s="120">
        <f t="shared" si="352"/>
        <v>0.8911190959689137</v>
      </c>
      <c r="CJ379" s="6"/>
      <c r="CK379" s="23"/>
      <c r="CL379" s="24"/>
      <c r="CM379" s="34"/>
      <c r="CN379" s="25"/>
      <c r="CO379" s="26"/>
      <c r="CP379" s="16"/>
      <c r="CR379" s="6"/>
      <c r="CS379" s="23"/>
      <c r="CT379" s="24"/>
      <c r="CU379" s="34"/>
      <c r="CV379" s="25"/>
      <c r="CW379" s="26"/>
      <c r="CX379" s="16"/>
      <c r="CY379" s="67"/>
    </row>
    <row r="380" spans="1:150" x14ac:dyDescent="0.35">
      <c r="A380" s="6">
        <v>2190</v>
      </c>
      <c r="B380" s="107">
        <v>4</v>
      </c>
      <c r="C380" s="24">
        <f t="shared" si="346"/>
        <v>1.4095216572169116</v>
      </c>
      <c r="D380" s="34">
        <f t="shared" si="347"/>
        <v>2.2622023029298872</v>
      </c>
      <c r="E380" s="25">
        <f t="shared" si="348"/>
        <v>1.3264650814305956</v>
      </c>
      <c r="F380" s="26">
        <f t="shared" si="353"/>
        <v>0.22420286447348109</v>
      </c>
      <c r="G380" s="120">
        <f t="shared" si="349"/>
        <v>0.93573722149929162</v>
      </c>
      <c r="I380" s="14">
        <v>2190</v>
      </c>
      <c r="J380" s="107">
        <v>4</v>
      </c>
      <c r="K380" s="24">
        <f t="shared" si="400"/>
        <v>1.5647242417899987</v>
      </c>
      <c r="L380" s="34">
        <f t="shared" si="401"/>
        <v>2.3869569179829586</v>
      </c>
      <c r="M380" s="25">
        <f t="shared" si="402"/>
        <v>1.5183952584353206</v>
      </c>
      <c r="N380" s="26">
        <f t="shared" si="403"/>
        <v>0.24240162024241102</v>
      </c>
      <c r="O380" s="120">
        <f t="shared" si="404"/>
        <v>0.86856165954763798</v>
      </c>
      <c r="Q380" s="14">
        <v>2190</v>
      </c>
      <c r="R380" s="107">
        <v>4</v>
      </c>
      <c r="S380" s="24">
        <f t="shared" si="354"/>
        <v>1.4069523501493577</v>
      </c>
      <c r="T380" s="34">
        <f t="shared" si="355"/>
        <v>2.2070805332528218</v>
      </c>
      <c r="U380" s="25">
        <f t="shared" si="356"/>
        <v>1.2416623588504954</v>
      </c>
      <c r="V380" s="26">
        <f t="shared" si="357"/>
        <v>0.22749869178554094</v>
      </c>
      <c r="W380" s="120">
        <f t="shared" si="350"/>
        <v>0.96541817440232647</v>
      </c>
      <c r="Y380" s="14">
        <v>2190</v>
      </c>
      <c r="Z380" s="107">
        <v>4</v>
      </c>
      <c r="AA380" s="24">
        <f t="shared" si="358"/>
        <v>1.5196476867387967</v>
      </c>
      <c r="AB380" s="34">
        <f t="shared" si="359"/>
        <v>2.2887817783763893</v>
      </c>
      <c r="AC380" s="25">
        <f t="shared" si="360"/>
        <v>1.3673565821175222</v>
      </c>
      <c r="AD380" s="26">
        <f t="shared" si="361"/>
        <v>0.434061199759398</v>
      </c>
      <c r="AE380" s="120">
        <f t="shared" si="351"/>
        <v>0.9214251962588671</v>
      </c>
      <c r="AG380" s="14">
        <v>2190</v>
      </c>
      <c r="AH380" s="107">
        <v>4</v>
      </c>
      <c r="AI380" s="24">
        <f t="shared" si="362"/>
        <v>1.5027380296749555</v>
      </c>
      <c r="AJ380" s="34">
        <f t="shared" si="363"/>
        <v>2.3453673942586875</v>
      </c>
      <c r="AK380" s="25">
        <f t="shared" si="364"/>
        <v>1.454411375782596</v>
      </c>
      <c r="AL380" s="26">
        <f t="shared" si="365"/>
        <v>0.12267687618154469</v>
      </c>
      <c r="AM380" s="120">
        <f t="shared" si="352"/>
        <v>0.8909560184760914</v>
      </c>
      <c r="CJ380" s="14"/>
      <c r="CK380" s="23"/>
      <c r="CL380" s="24"/>
      <c r="CM380" s="34"/>
      <c r="CN380" s="25"/>
      <c r="CO380" s="26"/>
      <c r="CP380" s="16"/>
      <c r="CR380" s="14"/>
      <c r="CS380" s="23"/>
      <c r="CT380" s="24"/>
      <c r="CU380" s="34"/>
      <c r="CV380" s="25"/>
      <c r="CW380" s="26"/>
      <c r="CX380" s="16"/>
      <c r="CY380" s="67"/>
    </row>
    <row r="381" spans="1:150" x14ac:dyDescent="0.35">
      <c r="A381" s="6">
        <v>2191</v>
      </c>
      <c r="B381" s="107">
        <v>4</v>
      </c>
      <c r="C381" s="24">
        <f t="shared" si="346"/>
        <v>1.4103472395007106</v>
      </c>
      <c r="D381" s="34">
        <f t="shared" si="347"/>
        <v>2.2627561366117233</v>
      </c>
      <c r="E381" s="25">
        <f t="shared" si="348"/>
        <v>1.3273171332488047</v>
      </c>
      <c r="F381" s="26">
        <f t="shared" si="353"/>
        <v>0.22540619934669712</v>
      </c>
      <c r="G381" s="120">
        <f t="shared" si="349"/>
        <v>0.93543900336291852</v>
      </c>
      <c r="I381" s="6">
        <v>2191</v>
      </c>
      <c r="J381" s="107">
        <v>4</v>
      </c>
      <c r="K381" s="24">
        <f t="shared" si="400"/>
        <v>1.5656127518530718</v>
      </c>
      <c r="L381" s="34">
        <f t="shared" si="401"/>
        <v>2.3875452354603537</v>
      </c>
      <c r="M381" s="25">
        <f t="shared" si="402"/>
        <v>1.5193003622466983</v>
      </c>
      <c r="N381" s="26">
        <f t="shared" si="403"/>
        <v>0.24376374934848083</v>
      </c>
      <c r="O381" s="120">
        <f t="shared" si="404"/>
        <v>0.8682448732136554</v>
      </c>
      <c r="Q381" s="6">
        <v>2191</v>
      </c>
      <c r="R381" s="107">
        <v>4</v>
      </c>
      <c r="S381" s="24">
        <f t="shared" si="354"/>
        <v>1.4077694516005186</v>
      </c>
      <c r="T381" s="34">
        <f t="shared" si="355"/>
        <v>2.2076455043971737</v>
      </c>
      <c r="U381" s="25">
        <f t="shared" si="356"/>
        <v>1.242531545226421</v>
      </c>
      <c r="V381" s="26">
        <f t="shared" si="357"/>
        <v>0.22868745370190136</v>
      </c>
      <c r="W381" s="120">
        <f t="shared" si="350"/>
        <v>0.96511395917075271</v>
      </c>
      <c r="Y381" s="6">
        <v>2191</v>
      </c>
      <c r="Z381" s="107">
        <v>4</v>
      </c>
      <c r="AA381" s="24">
        <f t="shared" si="358"/>
        <v>1.5211819370243953</v>
      </c>
      <c r="AB381" s="34">
        <f t="shared" si="359"/>
        <v>2.289840271974743</v>
      </c>
      <c r="AC381" s="25">
        <f t="shared" si="360"/>
        <v>1.3689850338072975</v>
      </c>
      <c r="AD381" s="26">
        <f t="shared" si="361"/>
        <v>0.43626695197993565</v>
      </c>
      <c r="AE381" s="120">
        <f t="shared" si="351"/>
        <v>0.92085523816744552</v>
      </c>
      <c r="AG381" s="6">
        <v>2191</v>
      </c>
      <c r="AH381" s="107">
        <v>4</v>
      </c>
      <c r="AI381" s="24">
        <f t="shared" si="362"/>
        <v>1.5031950361770985</v>
      </c>
      <c r="AJ381" s="34">
        <f t="shared" si="363"/>
        <v>2.3456699853752152</v>
      </c>
      <c r="AK381" s="25">
        <f t="shared" si="364"/>
        <v>1.4548769005772544</v>
      </c>
      <c r="AL381" s="26">
        <f t="shared" si="365"/>
        <v>0.12337713901632504</v>
      </c>
      <c r="AM381" s="120">
        <f t="shared" si="352"/>
        <v>0.89079308479796082</v>
      </c>
      <c r="CJ381" s="6"/>
      <c r="CK381" s="23"/>
      <c r="CL381" s="24"/>
      <c r="CM381" s="34"/>
      <c r="CN381" s="25"/>
      <c r="CO381" s="26"/>
      <c r="CP381" s="16"/>
      <c r="CR381" s="6"/>
      <c r="CS381" s="23"/>
      <c r="CT381" s="24"/>
      <c r="CU381" s="34"/>
      <c r="CV381" s="25"/>
      <c r="CW381" s="26"/>
      <c r="CX381" s="16"/>
      <c r="CY381" s="67"/>
    </row>
    <row r="382" spans="1:150" x14ac:dyDescent="0.35">
      <c r="A382" s="14">
        <v>2192</v>
      </c>
      <c r="B382" s="107">
        <v>4</v>
      </c>
      <c r="C382" s="24">
        <f t="shared" si="346"/>
        <v>1.4111725581931234</v>
      </c>
      <c r="D382" s="34">
        <f t="shared" si="347"/>
        <v>2.263309793498018</v>
      </c>
      <c r="E382" s="25">
        <f t="shared" si="348"/>
        <v>1.3281689130738741</v>
      </c>
      <c r="F382" s="26">
        <f t="shared" si="353"/>
        <v>0.22660915072523696</v>
      </c>
      <c r="G382" s="120">
        <f t="shared" si="349"/>
        <v>0.93514088042414389</v>
      </c>
      <c r="I382" s="14">
        <v>2192</v>
      </c>
      <c r="J382" s="107">
        <v>4</v>
      </c>
      <c r="K382" s="24">
        <f t="shared" si="400"/>
        <v>1.5665006342542303</v>
      </c>
      <c r="L382" s="34">
        <f t="shared" si="401"/>
        <v>2.3881331481336439</v>
      </c>
      <c r="M382" s="25">
        <f t="shared" si="402"/>
        <v>1.5202048432825293</v>
      </c>
      <c r="N382" s="26">
        <f t="shared" si="403"/>
        <v>0.24512539025941321</v>
      </c>
      <c r="O382" s="120">
        <f t="shared" si="404"/>
        <v>0.86792830485111461</v>
      </c>
      <c r="Q382" s="14">
        <v>2192</v>
      </c>
      <c r="R382" s="107">
        <v>4</v>
      </c>
      <c r="S382" s="24">
        <f t="shared" si="354"/>
        <v>1.4085862955728858</v>
      </c>
      <c r="T382" s="34">
        <f t="shared" si="355"/>
        <v>2.2082102975121156</v>
      </c>
      <c r="U382" s="25">
        <f t="shared" si="356"/>
        <v>1.2434004577109474</v>
      </c>
      <c r="V382" s="26">
        <f t="shared" si="357"/>
        <v>0.22987584102464911</v>
      </c>
      <c r="W382" s="120">
        <f t="shared" si="350"/>
        <v>0.96480983980116819</v>
      </c>
      <c r="Y382" s="14">
        <v>2192</v>
      </c>
      <c r="Z382" s="107">
        <v>4</v>
      </c>
      <c r="AA382" s="24">
        <f t="shared" si="358"/>
        <v>1.5227152382819371</v>
      </c>
      <c r="AB382" s="34">
        <f t="shared" si="359"/>
        <v>2.2908981108297759</v>
      </c>
      <c r="AC382" s="25">
        <f t="shared" si="360"/>
        <v>1.3706124781996556</v>
      </c>
      <c r="AD382" s="26">
        <f t="shared" si="361"/>
        <v>0.43847133980721509</v>
      </c>
      <c r="AE382" s="120">
        <f t="shared" si="351"/>
        <v>0.92028563263012031</v>
      </c>
      <c r="AG382" s="14">
        <v>2192</v>
      </c>
      <c r="AH382" s="107">
        <v>4</v>
      </c>
      <c r="AI382" s="24">
        <f t="shared" si="362"/>
        <v>1.5036516396545918</v>
      </c>
      <c r="AJ382" s="34">
        <f t="shared" si="363"/>
        <v>2.3459723208859637</v>
      </c>
      <c r="AK382" s="25">
        <f t="shared" si="364"/>
        <v>1.4553420321322523</v>
      </c>
      <c r="AL382" s="26">
        <f t="shared" si="365"/>
        <v>0.12407727825577923</v>
      </c>
      <c r="AM382" s="120">
        <f t="shared" si="352"/>
        <v>0.89063028875371142</v>
      </c>
      <c r="CJ382" s="14"/>
      <c r="CK382" s="23"/>
      <c r="CL382" s="24"/>
      <c r="CM382" s="34"/>
      <c r="CN382" s="25"/>
      <c r="CO382" s="26"/>
      <c r="CP382" s="16"/>
      <c r="CR382" s="14"/>
      <c r="CS382" s="23"/>
      <c r="CT382" s="24"/>
      <c r="CU382" s="34"/>
      <c r="CV382" s="25"/>
      <c r="CW382" s="26"/>
      <c r="CX382" s="16"/>
      <c r="CY382" s="67"/>
    </row>
    <row r="383" spans="1:150" x14ac:dyDescent="0.35">
      <c r="A383" s="6">
        <v>2193</v>
      </c>
      <c r="B383" s="107">
        <v>4</v>
      </c>
      <c r="C383" s="24">
        <f t="shared" si="346"/>
        <v>1.4119976134261814</v>
      </c>
      <c r="D383" s="34">
        <f t="shared" si="347"/>
        <v>2.2638632736741249</v>
      </c>
      <c r="E383" s="25">
        <f t="shared" si="348"/>
        <v>1.329020421037115</v>
      </c>
      <c r="F383" s="26">
        <f t="shared" si="353"/>
        <v>0.22781171873087561</v>
      </c>
      <c r="G383" s="120">
        <f t="shared" si="349"/>
        <v>0.93484285263700984</v>
      </c>
      <c r="I383" s="6">
        <v>2193</v>
      </c>
      <c r="J383" s="107">
        <v>4</v>
      </c>
      <c r="K383" s="24">
        <f t="shared" si="400"/>
        <v>1.5673879057293925</v>
      </c>
      <c r="L383" s="34">
        <f t="shared" si="401"/>
        <v>2.3887206664971634</v>
      </c>
      <c r="M383" s="25">
        <f t="shared" si="402"/>
        <v>1.5211087176879436</v>
      </c>
      <c r="N383" s="26">
        <f t="shared" si="403"/>
        <v>0.24648654284886759</v>
      </c>
      <c r="O383" s="120">
        <f t="shared" si="404"/>
        <v>0.86761194880921977</v>
      </c>
      <c r="Q383" s="6">
        <v>2193</v>
      </c>
      <c r="R383" s="107">
        <v>4</v>
      </c>
      <c r="S383" s="24">
        <f t="shared" si="354"/>
        <v>1.4094028821475941</v>
      </c>
      <c r="T383" s="34">
        <f t="shared" si="355"/>
        <v>2.208774912653749</v>
      </c>
      <c r="U383" s="25">
        <f t="shared" si="356"/>
        <v>1.2442690963903831</v>
      </c>
      <c r="V383" s="26">
        <f t="shared" si="357"/>
        <v>0.23106385387182329</v>
      </c>
      <c r="W383" s="120">
        <f t="shared" si="350"/>
        <v>0.96450581626336596</v>
      </c>
      <c r="Y383" s="6">
        <v>2193</v>
      </c>
      <c r="Z383" s="107">
        <v>4</v>
      </c>
      <c r="AA383" s="24">
        <f t="shared" si="358"/>
        <v>1.5242475910984497</v>
      </c>
      <c r="AB383" s="34">
        <f t="shared" si="359"/>
        <v>2.291955295346491</v>
      </c>
      <c r="AC383" s="25">
        <f t="shared" si="360"/>
        <v>1.3722389159176784</v>
      </c>
      <c r="AD383" s="26">
        <f t="shared" si="361"/>
        <v>0.44067436408519728</v>
      </c>
      <c r="AE383" s="120">
        <f t="shared" si="351"/>
        <v>0.91971637942881257</v>
      </c>
      <c r="AG383" s="6">
        <v>2193</v>
      </c>
      <c r="AH383" s="107">
        <v>4</v>
      </c>
      <c r="AI383" s="24">
        <f t="shared" si="362"/>
        <v>1.5041078574284699</v>
      </c>
      <c r="AJ383" s="34">
        <f t="shared" si="363"/>
        <v>2.3462744116523262</v>
      </c>
      <c r="AK383" s="25">
        <f t="shared" si="364"/>
        <v>1.4558067871574252</v>
      </c>
      <c r="AL383" s="26">
        <f t="shared" si="365"/>
        <v>0.12477729376695379</v>
      </c>
      <c r="AM383" s="120">
        <f t="shared" si="352"/>
        <v>0.89046762449490102</v>
      </c>
      <c r="CJ383" s="6"/>
      <c r="CK383" s="23"/>
      <c r="CL383" s="24"/>
      <c r="CM383" s="34"/>
      <c r="CN383" s="25"/>
      <c r="CO383" s="26"/>
      <c r="CP383" s="16"/>
      <c r="CR383" s="6"/>
      <c r="CS383" s="23"/>
      <c r="CT383" s="24"/>
      <c r="CU383" s="34"/>
      <c r="CV383" s="25"/>
      <c r="CW383" s="26"/>
      <c r="CX383" s="16"/>
      <c r="CY383" s="67"/>
    </row>
    <row r="384" spans="1:150" x14ac:dyDescent="0.35">
      <c r="A384" s="6">
        <v>2194</v>
      </c>
      <c r="B384" s="107">
        <v>4</v>
      </c>
      <c r="C384" s="24">
        <f t="shared" si="346"/>
        <v>1.4128224053270755</v>
      </c>
      <c r="D384" s="34">
        <f t="shared" si="347"/>
        <v>2.2644165772224718</v>
      </c>
      <c r="E384" s="25">
        <f t="shared" si="348"/>
        <v>1.3298716572653413</v>
      </c>
      <c r="F384" s="26">
        <f t="shared" si="353"/>
        <v>0.22901390348539349</v>
      </c>
      <c r="G384" s="120">
        <f t="shared" si="349"/>
        <v>0.93454491995713052</v>
      </c>
      <c r="I384" s="14">
        <v>2194</v>
      </c>
      <c r="J384" s="107">
        <v>4</v>
      </c>
      <c r="K384" s="24">
        <f t="shared" si="400"/>
        <v>1.5682745821164952</v>
      </c>
      <c r="L384" s="34">
        <f t="shared" si="401"/>
        <v>2.3893078004823831</v>
      </c>
      <c r="M384" s="25">
        <f t="shared" si="402"/>
        <v>1.5220120007421278</v>
      </c>
      <c r="N384" s="26">
        <f t="shared" si="403"/>
        <v>0.24784720700693721</v>
      </c>
      <c r="O384" s="120">
        <f t="shared" si="404"/>
        <v>0.86729579974025528</v>
      </c>
      <c r="Q384" s="14">
        <v>2194</v>
      </c>
      <c r="R384" s="107">
        <v>4</v>
      </c>
      <c r="S384" s="24">
        <f t="shared" si="354"/>
        <v>1.4102192114057543</v>
      </c>
      <c r="T384" s="34">
        <f t="shared" si="355"/>
        <v>2.2093393498781531</v>
      </c>
      <c r="U384" s="25">
        <f t="shared" si="356"/>
        <v>1.2451374613510047</v>
      </c>
      <c r="V384" s="26">
        <f t="shared" si="357"/>
        <v>0.23225149236142581</v>
      </c>
      <c r="W384" s="120">
        <f t="shared" si="350"/>
        <v>0.96420188852714839</v>
      </c>
      <c r="Y384" s="14">
        <v>2194</v>
      </c>
      <c r="Z384" s="107">
        <v>4</v>
      </c>
      <c r="AA384" s="24">
        <f t="shared" si="358"/>
        <v>1.5257789960606085</v>
      </c>
      <c r="AB384" s="34">
        <f t="shared" si="359"/>
        <v>2.2930118259296326</v>
      </c>
      <c r="AC384" s="25">
        <f t="shared" si="360"/>
        <v>1.37386434758405</v>
      </c>
      <c r="AD384" s="26">
        <f t="shared" si="361"/>
        <v>0.44287602565732131</v>
      </c>
      <c r="AE384" s="120">
        <f t="shared" si="351"/>
        <v>0.91914747834558264</v>
      </c>
      <c r="AG384" s="14">
        <v>2194</v>
      </c>
      <c r="AH384" s="107">
        <v>4</v>
      </c>
      <c r="AI384" s="24">
        <f t="shared" si="362"/>
        <v>1.5045637058883403</v>
      </c>
      <c r="AJ384" s="34">
        <f t="shared" si="363"/>
        <v>2.3465762679516597</v>
      </c>
      <c r="AK384" s="25">
        <f t="shared" si="364"/>
        <v>1.4562711814640925</v>
      </c>
      <c r="AL384" s="26">
        <f t="shared" si="365"/>
        <v>0.12547718542527622</v>
      </c>
      <c r="AM384" s="120">
        <f t="shared" si="352"/>
        <v>0.89030508648756723</v>
      </c>
      <c r="CJ384" s="14"/>
      <c r="CK384" s="23"/>
      <c r="CL384" s="24"/>
      <c r="CM384" s="34"/>
      <c r="CN384" s="25"/>
      <c r="CO384" s="26"/>
      <c r="CP384" s="16"/>
      <c r="CR384" s="14"/>
      <c r="CS384" s="23"/>
      <c r="CT384" s="24"/>
      <c r="CU384" s="34"/>
      <c r="CV384" s="25"/>
      <c r="CW384" s="26"/>
      <c r="CX384" s="16"/>
      <c r="CY384" s="67"/>
    </row>
    <row r="385" spans="1:103" x14ac:dyDescent="0.35">
      <c r="A385" s="14">
        <v>2195</v>
      </c>
      <c r="B385" s="107">
        <v>4</v>
      </c>
      <c r="C385" s="24">
        <f t="shared" si="346"/>
        <v>1.4136469340186413</v>
      </c>
      <c r="D385" s="34">
        <f t="shared" si="347"/>
        <v>2.264969704222854</v>
      </c>
      <c r="E385" s="25">
        <f t="shared" si="348"/>
        <v>1.3307226218813137</v>
      </c>
      <c r="F385" s="26">
        <f t="shared" si="353"/>
        <v>0.23021570511057216</v>
      </c>
      <c r="G385" s="120">
        <f t="shared" si="349"/>
        <v>0.9342470823415403</v>
      </c>
      <c r="I385" s="6">
        <v>2195</v>
      </c>
      <c r="J385" s="107">
        <v>4</v>
      </c>
      <c r="K385" s="24">
        <f t="shared" si="400"/>
        <v>1.5691606784040073</v>
      </c>
      <c r="L385" s="34">
        <f t="shared" si="401"/>
        <v>2.3898945594883214</v>
      </c>
      <c r="M385" s="25">
        <f t="shared" si="402"/>
        <v>1.5229147069051097</v>
      </c>
      <c r="N385" s="26">
        <f t="shared" si="403"/>
        <v>0.24920738263925774</v>
      </c>
      <c r="O385" s="120">
        <f t="shared" si="404"/>
        <v>0.86697985258321175</v>
      </c>
      <c r="Q385" s="6">
        <v>2195</v>
      </c>
      <c r="R385" s="107">
        <v>4</v>
      </c>
      <c r="S385" s="24">
        <f t="shared" si="354"/>
        <v>1.4110352834284472</v>
      </c>
      <c r="T385" s="34">
        <f t="shared" si="355"/>
        <v>2.2099036092413904</v>
      </c>
      <c r="U385" s="25">
        <f t="shared" si="356"/>
        <v>1.2460055526790625</v>
      </c>
      <c r="V385" s="26">
        <f t="shared" si="357"/>
        <v>0.23343875661142138</v>
      </c>
      <c r="W385" s="120">
        <f t="shared" si="350"/>
        <v>0.96389805656232785</v>
      </c>
      <c r="Y385" s="6">
        <v>2195</v>
      </c>
      <c r="Z385" s="107">
        <v>4</v>
      </c>
      <c r="AA385" s="24">
        <f t="shared" si="358"/>
        <v>1.5273094537547141</v>
      </c>
      <c r="AB385" s="34">
        <f t="shared" si="359"/>
        <v>2.2940677029837016</v>
      </c>
      <c r="AC385" s="25">
        <f t="shared" si="360"/>
        <v>1.375488773821079</v>
      </c>
      <c r="AD385" s="26">
        <f t="shared" si="361"/>
        <v>0.44507632536650443</v>
      </c>
      <c r="AE385" s="120">
        <f t="shared" si="351"/>
        <v>0.91857892916262252</v>
      </c>
      <c r="AG385" s="6">
        <v>2195</v>
      </c>
      <c r="AH385" s="107">
        <v>4</v>
      </c>
      <c r="AI385" s="24">
        <f t="shared" si="362"/>
        <v>1.5050192005425147</v>
      </c>
      <c r="AJ385" s="34">
        <f t="shared" si="363"/>
        <v>2.3468778995087169</v>
      </c>
      <c r="AK385" s="25">
        <f t="shared" si="364"/>
        <v>1.4567352300134107</v>
      </c>
      <c r="AL385" s="26">
        <f t="shared" si="365"/>
        <v>0.12617695311410382</v>
      </c>
      <c r="AM385" s="120">
        <f t="shared" si="352"/>
        <v>0.89014266949530629</v>
      </c>
      <c r="CJ385" s="6"/>
      <c r="CK385" s="23"/>
      <c r="CL385" s="24"/>
      <c r="CM385" s="34"/>
      <c r="CN385" s="25"/>
      <c r="CO385" s="26"/>
      <c r="CP385" s="16"/>
      <c r="CR385" s="6"/>
      <c r="CS385" s="23"/>
      <c r="CT385" s="24"/>
      <c r="CU385" s="34"/>
      <c r="CV385" s="25"/>
      <c r="CW385" s="26"/>
      <c r="CX385" s="16"/>
      <c r="CY385" s="67"/>
    </row>
    <row r="386" spans="1:103" x14ac:dyDescent="0.35">
      <c r="A386" s="6">
        <v>2196</v>
      </c>
      <c r="B386" s="107">
        <v>4</v>
      </c>
      <c r="C386" s="24">
        <f t="shared" si="346"/>
        <v>1.4144711996197876</v>
      </c>
      <c r="D386" s="34">
        <f t="shared" si="347"/>
        <v>2.2655226547526923</v>
      </c>
      <c r="E386" s="25">
        <f t="shared" si="348"/>
        <v>1.3315733150041422</v>
      </c>
      <c r="F386" s="26">
        <f t="shared" si="353"/>
        <v>0.2314171237281902</v>
      </c>
      <c r="G386" s="120">
        <f t="shared" si="349"/>
        <v>0.9339493397485501</v>
      </c>
      <c r="I386" s="14">
        <v>2196</v>
      </c>
      <c r="J386" s="107">
        <v>4</v>
      </c>
      <c r="K386" s="24">
        <f t="shared" si="400"/>
        <v>1.5700462087768261</v>
      </c>
      <c r="L386" s="34">
        <f t="shared" si="401"/>
        <v>2.3904809524103072</v>
      </c>
      <c r="M386" s="25">
        <f t="shared" si="402"/>
        <v>1.5238168498620115</v>
      </c>
      <c r="N386" s="26">
        <f t="shared" si="403"/>
        <v>0.25056706966616404</v>
      </c>
      <c r="O386" s="120">
        <f t="shared" si="404"/>
        <v>0.86666410254829573</v>
      </c>
      <c r="Q386" s="14">
        <v>2196</v>
      </c>
      <c r="R386" s="107">
        <v>4</v>
      </c>
      <c r="S386" s="24">
        <f t="shared" si="354"/>
        <v>1.4118510982967294</v>
      </c>
      <c r="T386" s="34">
        <f t="shared" si="355"/>
        <v>2.2104676907995113</v>
      </c>
      <c r="U386" s="25">
        <f t="shared" si="356"/>
        <v>1.2468733704607871</v>
      </c>
      <c r="V386" s="26">
        <f t="shared" si="357"/>
        <v>0.23462564673973751</v>
      </c>
      <c r="W386" s="120">
        <f t="shared" si="350"/>
        <v>0.96359432033872428</v>
      </c>
      <c r="Y386" s="14">
        <v>2196</v>
      </c>
      <c r="Z386" s="107">
        <v>4</v>
      </c>
      <c r="AA386" s="24">
        <f t="shared" si="358"/>
        <v>1.5288389647667133</v>
      </c>
      <c r="AB386" s="34">
        <f t="shared" si="359"/>
        <v>2.2951229269129434</v>
      </c>
      <c r="AC386" s="25">
        <f t="shared" si="360"/>
        <v>1.3771121952506824</v>
      </c>
      <c r="AD386" s="26">
        <f t="shared" si="361"/>
        <v>0.44727526405514256</v>
      </c>
      <c r="AE386" s="120">
        <f t="shared" si="351"/>
        <v>0.91801073166226099</v>
      </c>
      <c r="AG386" s="14">
        <v>2196</v>
      </c>
      <c r="AH386" s="107">
        <v>4</v>
      </c>
      <c r="AI386" s="24">
        <f t="shared" si="362"/>
        <v>1.5054743560654336</v>
      </c>
      <c r="AJ386" s="34">
        <f t="shared" si="363"/>
        <v>2.3471793155253891</v>
      </c>
      <c r="AK386" s="25">
        <f t="shared" si="364"/>
        <v>1.4571989469621371</v>
      </c>
      <c r="AL386" s="26">
        <f t="shared" si="365"/>
        <v>0.12687659672429652</v>
      </c>
      <c r="AM386" s="120">
        <f t="shared" si="352"/>
        <v>0.88998036856325191</v>
      </c>
      <c r="CJ386" s="14"/>
      <c r="CK386" s="23"/>
      <c r="CL386" s="24"/>
      <c r="CM386" s="34"/>
      <c r="CN386" s="25"/>
      <c r="CO386" s="26"/>
      <c r="CP386" s="16"/>
      <c r="CR386" s="14"/>
      <c r="CS386" s="23"/>
      <c r="CT386" s="24"/>
      <c r="CU386" s="34"/>
      <c r="CV386" s="25"/>
      <c r="CW386" s="26"/>
      <c r="CX386" s="16"/>
      <c r="CY386" s="67"/>
    </row>
    <row r="387" spans="1:103" x14ac:dyDescent="0.35">
      <c r="A387" s="6">
        <v>2197</v>
      </c>
      <c r="B387" s="107">
        <v>4</v>
      </c>
      <c r="C387" s="24">
        <f t="shared" si="346"/>
        <v>1.4152952022458873</v>
      </c>
      <c r="D387" s="34">
        <f t="shared" si="347"/>
        <v>2.2660754288872713</v>
      </c>
      <c r="E387" s="25">
        <f t="shared" si="348"/>
        <v>1.3324237367496479</v>
      </c>
      <c r="F387" s="26">
        <f t="shared" si="353"/>
        <v>0.23261815946001976</v>
      </c>
      <c r="G387" s="120">
        <f t="shared" si="349"/>
        <v>0.93365169213762345</v>
      </c>
      <c r="I387" s="6">
        <v>2197</v>
      </c>
      <c r="J387" s="107">
        <v>4</v>
      </c>
      <c r="K387" s="24">
        <f t="shared" si="400"/>
        <v>1.5709311866596869</v>
      </c>
      <c r="L387" s="34">
        <f t="shared" si="401"/>
        <v>2.3910669876671942</v>
      </c>
      <c r="M387" s="25">
        <f t="shared" si="402"/>
        <v>1.5247184425649138</v>
      </c>
      <c r="N387" s="26">
        <f t="shared" si="403"/>
        <v>0.25192626802189266</v>
      </c>
      <c r="O387" s="120">
        <f t="shared" si="404"/>
        <v>0.86634854510228032</v>
      </c>
      <c r="Q387" s="6">
        <v>2197</v>
      </c>
      <c r="R387" s="107">
        <v>4</v>
      </c>
      <c r="S387" s="24">
        <f t="shared" si="354"/>
        <v>1.4126666560916386</v>
      </c>
      <c r="T387" s="34">
        <f t="shared" si="355"/>
        <v>2.211031594608543</v>
      </c>
      <c r="U387" s="25">
        <f t="shared" si="356"/>
        <v>1.2477409147823741</v>
      </c>
      <c r="V387" s="26">
        <f t="shared" si="357"/>
        <v>0.2358121628642646</v>
      </c>
      <c r="W387" s="120">
        <f t="shared" si="350"/>
        <v>0.96329067982616889</v>
      </c>
      <c r="Y387" s="6">
        <v>2197</v>
      </c>
      <c r="Z387" s="107">
        <v>4</v>
      </c>
      <c r="AA387" s="24">
        <f t="shared" si="358"/>
        <v>1.530367529682185</v>
      </c>
      <c r="AB387" s="34">
        <f t="shared" si="359"/>
        <v>2.2961774981213585</v>
      </c>
      <c r="AC387" s="25">
        <f t="shared" si="360"/>
        <v>1.3787346124943975</v>
      </c>
      <c r="AD387" s="26">
        <f t="shared" si="361"/>
        <v>0.4494728425651105</v>
      </c>
      <c r="AE387" s="120">
        <f t="shared" si="351"/>
        <v>0.91744288562696097</v>
      </c>
      <c r="AG387" s="6">
        <v>2197</v>
      </c>
      <c r="AH387" s="107">
        <v>4</v>
      </c>
      <c r="AI387" s="24">
        <f t="shared" si="362"/>
        <v>1.5059291863425548</v>
      </c>
      <c r="AJ387" s="34">
        <f t="shared" si="363"/>
        <v>2.3474805247088448</v>
      </c>
      <c r="AK387" s="25">
        <f t="shared" si="364"/>
        <v>1.4576623457059152</v>
      </c>
      <c r="AL387" s="26">
        <f t="shared" si="365"/>
        <v>0.12757611615381304</v>
      </c>
      <c r="AM387" s="120">
        <f t="shared" si="352"/>
        <v>0.88981817900292959</v>
      </c>
      <c r="CJ387" s="6"/>
      <c r="CK387" s="23"/>
      <c r="CL387" s="24"/>
      <c r="CM387" s="34"/>
      <c r="CN387" s="25"/>
      <c r="CO387" s="26"/>
      <c r="CP387" s="16"/>
      <c r="CR387" s="6"/>
      <c r="CS387" s="23"/>
      <c r="CT387" s="24"/>
      <c r="CU387" s="34"/>
      <c r="CV387" s="25"/>
      <c r="CW387" s="26"/>
      <c r="CX387" s="16"/>
      <c r="CY387" s="67"/>
    </row>
    <row r="388" spans="1:103" x14ac:dyDescent="0.35">
      <c r="A388" s="14">
        <v>2198</v>
      </c>
      <c r="B388" s="107">
        <v>4</v>
      </c>
      <c r="C388" s="24">
        <f t="shared" si="346"/>
        <v>1.4161189420091276</v>
      </c>
      <c r="D388" s="34">
        <f t="shared" si="347"/>
        <v>2.2666280266999483</v>
      </c>
      <c r="E388" s="25">
        <f t="shared" si="348"/>
        <v>1.33327388723069</v>
      </c>
      <c r="F388" s="26">
        <f t="shared" si="353"/>
        <v>0.23381881242782321</v>
      </c>
      <c r="G388" s="120">
        <f t="shared" si="349"/>
        <v>0.93335413946925838</v>
      </c>
      <c r="I388" s="14">
        <v>2198</v>
      </c>
      <c r="J388" s="107">
        <v>4</v>
      </c>
      <c r="K388" s="24">
        <f t="shared" si="400"/>
        <v>1.5718156247582313</v>
      </c>
      <c r="L388" s="34">
        <f t="shared" si="401"/>
        <v>2.3916526732270986</v>
      </c>
      <c r="M388" s="25">
        <f t="shared" si="402"/>
        <v>1.5256194972724595</v>
      </c>
      <c r="N388" s="26">
        <f t="shared" si="403"/>
        <v>0.25328497765382713</v>
      </c>
      <c r="O388" s="120">
        <f t="shared" si="404"/>
        <v>0.86603317595463913</v>
      </c>
      <c r="Q388" s="14">
        <v>2198</v>
      </c>
      <c r="R388" s="107">
        <v>4</v>
      </c>
      <c r="S388" s="24">
        <f t="shared" si="354"/>
        <v>1.4134819568941797</v>
      </c>
      <c r="T388" s="34">
        <f t="shared" si="355"/>
        <v>2.2115953207244941</v>
      </c>
      <c r="U388" s="25">
        <f t="shared" si="356"/>
        <v>1.2486081857299909</v>
      </c>
      <c r="V388" s="26">
        <f t="shared" si="357"/>
        <v>0.23699830510285588</v>
      </c>
      <c r="W388" s="120">
        <f t="shared" si="350"/>
        <v>0.96298713499450317</v>
      </c>
      <c r="Y388" s="14">
        <v>2198</v>
      </c>
      <c r="Z388" s="107">
        <v>4</v>
      </c>
      <c r="AA388" s="24">
        <f t="shared" si="358"/>
        <v>1.5318951490863499</v>
      </c>
      <c r="AB388" s="34">
        <f t="shared" si="359"/>
        <v>2.2972314170126951</v>
      </c>
      <c r="AC388" s="25">
        <f t="shared" si="360"/>
        <v>1.3803560261733772</v>
      </c>
      <c r="AD388" s="26">
        <f t="shared" si="361"/>
        <v>0.45166906173776228</v>
      </c>
      <c r="AE388" s="120">
        <f t="shared" si="351"/>
        <v>0.91687539083931791</v>
      </c>
      <c r="AG388" s="14">
        <v>2198</v>
      </c>
      <c r="AH388" s="107">
        <v>4</v>
      </c>
      <c r="AI388" s="24">
        <f t="shared" si="362"/>
        <v>1.506383704512807</v>
      </c>
      <c r="AJ388" s="34">
        <f t="shared" si="363"/>
        <v>2.3477815352981573</v>
      </c>
      <c r="AK388" s="25">
        <f t="shared" si="364"/>
        <v>1.4581254389202416</v>
      </c>
      <c r="AL388" s="26">
        <f t="shared" si="365"/>
        <v>0.12827551130732848</v>
      </c>
      <c r="AM388" s="120">
        <f t="shared" si="352"/>
        <v>0.88965609637791565</v>
      </c>
      <c r="CJ388" s="14"/>
      <c r="CK388" s="23"/>
      <c r="CL388" s="24"/>
      <c r="CM388" s="34"/>
      <c r="CN388" s="25"/>
      <c r="CO388" s="26"/>
      <c r="CP388" s="16"/>
      <c r="CR388" s="14"/>
      <c r="CS388" s="23"/>
      <c r="CT388" s="24"/>
      <c r="CU388" s="34"/>
      <c r="CV388" s="25"/>
      <c r="CW388" s="26"/>
      <c r="CX388" s="16"/>
      <c r="CY388" s="67"/>
    </row>
    <row r="389" spans="1:103" x14ac:dyDescent="0.35">
      <c r="A389" s="6">
        <v>2199</v>
      </c>
      <c r="B389" s="107">
        <v>4</v>
      </c>
      <c r="C389" s="24">
        <f t="shared" si="346"/>
        <v>1.4169424190188271</v>
      </c>
      <c r="D389" s="34">
        <f t="shared" si="347"/>
        <v>2.2671804482623465</v>
      </c>
      <c r="E389" s="25">
        <f t="shared" si="348"/>
        <v>1.3341237665574566</v>
      </c>
      <c r="F389" s="26">
        <f t="shared" si="353"/>
        <v>0.23501908275335032</v>
      </c>
      <c r="G389" s="120">
        <f t="shared" si="349"/>
        <v>0.93305668170488998</v>
      </c>
      <c r="I389" s="6">
        <v>2199</v>
      </c>
      <c r="J389" s="107">
        <v>4</v>
      </c>
      <c r="K389" s="24">
        <f t="shared" si="400"/>
        <v>1.5726995350978563</v>
      </c>
      <c r="L389" s="34">
        <f t="shared" si="401"/>
        <v>2.3922380166317545</v>
      </c>
      <c r="M389" s="25">
        <f t="shared" si="402"/>
        <v>1.5265200255873144</v>
      </c>
      <c r="N389" s="26">
        <f t="shared" si="403"/>
        <v>0.25464319852178424</v>
      </c>
      <c r="O389" s="120">
        <f t="shared" si="404"/>
        <v>0.86571799104444014</v>
      </c>
      <c r="Q389" s="6">
        <v>2199</v>
      </c>
      <c r="R389" s="107">
        <v>4</v>
      </c>
      <c r="S389" s="24">
        <f t="shared" si="354"/>
        <v>1.4142970007853308</v>
      </c>
      <c r="T389" s="34">
        <f t="shared" si="355"/>
        <v>2.21215886920336</v>
      </c>
      <c r="U389" s="25">
        <f t="shared" si="356"/>
        <v>1.2494751833897848</v>
      </c>
      <c r="V389" s="26">
        <f t="shared" si="357"/>
        <v>0.23818407357332744</v>
      </c>
      <c r="W389" s="120">
        <f t="shared" si="350"/>
        <v>0.96268368581357522</v>
      </c>
      <c r="Y389" s="6">
        <v>2199</v>
      </c>
      <c r="Z389" s="107">
        <v>4</v>
      </c>
      <c r="AA389" s="24">
        <f t="shared" si="358"/>
        <v>1.5334218235640666</v>
      </c>
      <c r="AB389" s="34">
        <f t="shared" si="359"/>
        <v>2.2982846839904498</v>
      </c>
      <c r="AC389" s="25">
        <f t="shared" si="360"/>
        <v>1.3819764369083845</v>
      </c>
      <c r="AD389" s="26">
        <f t="shared" si="361"/>
        <v>0.45386392241393159</v>
      </c>
      <c r="AE389" s="120">
        <f t="shared" si="351"/>
        <v>0.91630824708206537</v>
      </c>
      <c r="AG389" s="6">
        <v>2199</v>
      </c>
      <c r="AH389" s="107">
        <v>4</v>
      </c>
      <c r="AI389" s="24">
        <f t="shared" si="362"/>
        <v>1.5068379230087741</v>
      </c>
      <c r="AJ389" s="34">
        <f t="shared" si="363"/>
        <v>2.3480823550894954</v>
      </c>
      <c r="AK389" s="25">
        <f t="shared" si="364"/>
        <v>1.4585882385992239</v>
      </c>
      <c r="AL389" s="26">
        <f t="shared" si="365"/>
        <v>0.12897478209587268</v>
      </c>
      <c r="AM389" s="120">
        <f t="shared" si="352"/>
        <v>0.88949411649027144</v>
      </c>
      <c r="CJ389" s="6"/>
      <c r="CK389" s="23"/>
      <c r="CL389" s="24"/>
      <c r="CM389" s="34"/>
      <c r="CN389" s="25"/>
      <c r="CO389" s="26"/>
      <c r="CP389" s="16"/>
      <c r="CR389" s="6"/>
      <c r="CS389" s="23"/>
      <c r="CT389" s="24"/>
      <c r="CU389" s="34"/>
      <c r="CV389" s="25"/>
      <c r="CW389" s="26"/>
      <c r="CX389" s="16"/>
      <c r="CY389" s="67"/>
    </row>
    <row r="390" spans="1:103" x14ac:dyDescent="0.35">
      <c r="A390" s="6">
        <v>2200</v>
      </c>
      <c r="B390" s="107">
        <v>4</v>
      </c>
      <c r="C390" s="24">
        <f t="shared" si="346"/>
        <v>1.4177656333817164</v>
      </c>
      <c r="D390" s="34">
        <f t="shared" si="347"/>
        <v>2.2677326936445246</v>
      </c>
      <c r="E390" s="25">
        <f t="shared" si="348"/>
        <v>1.3349733748377299</v>
      </c>
      <c r="F390" s="26">
        <f t="shared" si="353"/>
        <v>0.23621897055833563</v>
      </c>
      <c r="G390" s="120">
        <f t="shared" si="349"/>
        <v>0.93275931880679464</v>
      </c>
      <c r="I390" s="14">
        <v>2200</v>
      </c>
      <c r="J390" s="107">
        <v>4</v>
      </c>
      <c r="K390" s="24">
        <f t="shared" si="400"/>
        <v>1.5735829290604646</v>
      </c>
      <c r="L390" s="34">
        <f t="shared" si="401"/>
        <v>2.3928230250195472</v>
      </c>
      <c r="M390" s="25">
        <f t="shared" si="402"/>
        <v>1.5274200384916115</v>
      </c>
      <c r="N390" s="26">
        <f t="shared" si="403"/>
        <v>0.25600093059733875</v>
      </c>
      <c r="O390" s="120">
        <f t="shared" si="404"/>
        <v>0.86540298652793579</v>
      </c>
      <c r="Q390" s="14">
        <v>2200</v>
      </c>
      <c r="R390" s="107">
        <v>4</v>
      </c>
      <c r="S390" s="24">
        <f t="shared" si="354"/>
        <v>1.415111787846052</v>
      </c>
      <c r="T390" s="34">
        <f t="shared" si="355"/>
        <v>2.2127222401011157</v>
      </c>
      <c r="U390" s="25">
        <f t="shared" si="356"/>
        <v>1.2503419078478704</v>
      </c>
      <c r="V390" s="26">
        <f t="shared" si="357"/>
        <v>0.23936946839345824</v>
      </c>
      <c r="W390" s="120">
        <f t="shared" si="350"/>
        <v>0.96238033225324537</v>
      </c>
      <c r="Y390" s="14">
        <v>2200</v>
      </c>
      <c r="Z390" s="107">
        <v>4</v>
      </c>
      <c r="AA390" s="24">
        <f t="shared" si="358"/>
        <v>1.5349475536998276</v>
      </c>
      <c r="AB390" s="34">
        <f t="shared" si="359"/>
        <v>2.2993372994578709</v>
      </c>
      <c r="AC390" s="25">
        <f t="shared" si="360"/>
        <v>1.3835958453198016</v>
      </c>
      <c r="AD390" s="26">
        <f t="shared" si="361"/>
        <v>0.45605742543393196</v>
      </c>
      <c r="AE390" s="120">
        <f t="shared" si="351"/>
        <v>0.91574145413806929</v>
      </c>
      <c r="AG390" s="14">
        <v>2200</v>
      </c>
      <c r="AH390" s="107">
        <v>4</v>
      </c>
      <c r="AI390" s="24">
        <f t="shared" si="362"/>
        <v>1.5072918535947084</v>
      </c>
      <c r="AJ390" s="34">
        <f t="shared" si="363"/>
        <v>2.3483829914599621</v>
      </c>
      <c r="AK390" s="25">
        <f t="shared" si="364"/>
        <v>1.459050756092249</v>
      </c>
      <c r="AL390" s="26">
        <f t="shared" si="365"/>
        <v>0.12967392843648803</v>
      </c>
      <c r="AM390" s="120">
        <f t="shared" si="352"/>
        <v>0.88933223536771311</v>
      </c>
      <c r="CJ390" s="14"/>
      <c r="CK390" s="23"/>
      <c r="CL390" s="24"/>
      <c r="CM390" s="34"/>
      <c r="CN390" s="25"/>
      <c r="CO390" s="26"/>
      <c r="CP390" s="16"/>
      <c r="CR390" s="14"/>
      <c r="CS390" s="23"/>
      <c r="CT390" s="24"/>
      <c r="CU390" s="34"/>
      <c r="CV390" s="25"/>
      <c r="CW390" s="26"/>
      <c r="CX390" s="16"/>
      <c r="CY390" s="67"/>
    </row>
    <row r="391" spans="1:103" x14ac:dyDescent="0.35">
      <c r="A391" s="14"/>
      <c r="B391" s="23"/>
      <c r="C391" s="24"/>
      <c r="D391" s="34"/>
      <c r="E391" s="25"/>
      <c r="F391" s="26"/>
      <c r="G391" s="16"/>
    </row>
    <row r="392" spans="1:103" x14ac:dyDescent="0.35">
      <c r="A392" s="6"/>
      <c r="B392" s="23"/>
      <c r="C392" s="24"/>
      <c r="D392" s="34"/>
      <c r="E392" s="25"/>
      <c r="F392" s="26"/>
      <c r="G392" s="16"/>
    </row>
    <row r="393" spans="1:103" x14ac:dyDescent="0.35">
      <c r="A393" s="6"/>
      <c r="B393" s="23"/>
      <c r="C393" s="24"/>
      <c r="D393" s="34"/>
      <c r="E393" s="25"/>
      <c r="F393" s="26"/>
      <c r="G393" s="16"/>
    </row>
  </sheetData>
  <phoneticPr fontId="2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2A97F-5E14-4311-8B9D-13746BBF215B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Hartmann</dc:creator>
  <cp:lastModifiedBy>Hans Hartmann</cp:lastModifiedBy>
  <dcterms:created xsi:type="dcterms:W3CDTF">2015-06-05T18:19:34Z</dcterms:created>
  <dcterms:modified xsi:type="dcterms:W3CDTF">2026-05-04T16:19:36Z</dcterms:modified>
</cp:coreProperties>
</file>